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oto\Desktop\"/>
    </mc:Choice>
  </mc:AlternateContent>
  <bookViews>
    <workbookView xWindow="0" yWindow="0" windowWidth="23040" windowHeight="8604" tabRatio="849" firstSheet="1" activeTab="1"/>
  </bookViews>
  <sheets>
    <sheet name="表" sheetId="28" state="hidden" r:id="rId1"/>
    <sheet name="A" sheetId="24" r:id="rId2"/>
    <sheet name="B(S)" sheetId="27" state="hidden" r:id="rId3"/>
    <sheet name="B(M)" sheetId="26" state="hidden" r:id="rId4"/>
    <sheet name="B" sheetId="25" state="hidden" r:id="rId5"/>
    <sheet name="28.5.12B" sheetId="22" state="hidden" r:id="rId6"/>
  </sheets>
  <definedNames>
    <definedName name="_xlnm.Print_Area" localSheetId="5">'28.5.12B'!$A$1:$Q$19</definedName>
    <definedName name="_xlnm.Print_Area" localSheetId="1">A!$A$1:$T$25</definedName>
    <definedName name="_xlnm.Print_Area" localSheetId="4">B!$A$1:$O$19</definedName>
    <definedName name="_xlnm.Print_Area" localSheetId="3">'B(M)'!$A$1:$N$23</definedName>
    <definedName name="_xlnm.Print_Area" localSheetId="2">'B(S)'!$A$1:$N$23</definedName>
  </definedNames>
  <calcPr calcId="171027"/>
</workbook>
</file>

<file path=xl/calcChain.xml><?xml version="1.0" encoding="utf-8"?>
<calcChain xmlns="http://schemas.openxmlformats.org/spreadsheetml/2006/main">
  <c r="T23" i="24" l="1"/>
  <c r="S23" i="24"/>
  <c r="T21" i="24"/>
  <c r="S21" i="24"/>
  <c r="T19" i="24"/>
  <c r="S19" i="24"/>
  <c r="T17" i="24"/>
  <c r="S17" i="24"/>
  <c r="T15" i="24"/>
  <c r="S15" i="24"/>
  <c r="T13" i="24"/>
  <c r="S13" i="24"/>
  <c r="T11" i="24"/>
  <c r="S11" i="24"/>
  <c r="T9" i="24"/>
  <c r="S9" i="24"/>
  <c r="T7" i="24"/>
  <c r="S7" i="24"/>
  <c r="T5" i="24"/>
  <c r="S5" i="24"/>
  <c r="O23" i="24"/>
  <c r="N23" i="24"/>
  <c r="O21" i="24"/>
  <c r="N21" i="24"/>
  <c r="O19" i="24"/>
  <c r="N19" i="24"/>
  <c r="O17" i="24"/>
  <c r="N17" i="24"/>
  <c r="O15" i="24"/>
  <c r="N15" i="24"/>
  <c r="O13" i="24"/>
  <c r="N13" i="24"/>
  <c r="O11" i="24"/>
  <c r="N11" i="24"/>
  <c r="O9" i="24"/>
  <c r="N9" i="24"/>
  <c r="O7" i="24"/>
  <c r="N7" i="24"/>
  <c r="O5" i="24"/>
  <c r="N5" i="24"/>
  <c r="K25" i="24" l="1"/>
  <c r="P25" i="24"/>
  <c r="M25" i="24"/>
  <c r="R25" i="24"/>
  <c r="Q35" i="28"/>
  <c r="O35" i="28"/>
  <c r="N35" i="28"/>
  <c r="M35" i="28"/>
  <c r="L35" i="28"/>
  <c r="J35" i="28"/>
  <c r="I35" i="28"/>
  <c r="G35" i="28"/>
  <c r="E35" i="28"/>
  <c r="Q34" i="28"/>
  <c r="O34" i="28"/>
  <c r="N34" i="28"/>
  <c r="M34" i="28"/>
  <c r="L34" i="28"/>
  <c r="J34" i="28"/>
  <c r="I34" i="28"/>
  <c r="G34" i="28"/>
  <c r="E34" i="28"/>
  <c r="Q33" i="28"/>
  <c r="O33" i="28"/>
  <c r="N33" i="28"/>
  <c r="M33" i="28"/>
  <c r="L33" i="28"/>
  <c r="J33" i="28"/>
  <c r="I33" i="28"/>
  <c r="G33" i="28"/>
  <c r="E33" i="28"/>
  <c r="Q32" i="28"/>
  <c r="O32" i="28"/>
  <c r="N32" i="28"/>
  <c r="M32" i="28"/>
  <c r="L32" i="28"/>
  <c r="J32" i="28"/>
  <c r="I32" i="28"/>
  <c r="G32" i="28"/>
  <c r="E32" i="28"/>
  <c r="Q31" i="28"/>
  <c r="O31" i="28"/>
  <c r="N31" i="28"/>
  <c r="M31" i="28"/>
  <c r="L31" i="28"/>
  <c r="J31" i="28"/>
  <c r="I31" i="28"/>
  <c r="G31" i="28"/>
  <c r="E31" i="28"/>
  <c r="Q42" i="28"/>
  <c r="O42" i="28"/>
  <c r="N42" i="28"/>
  <c r="M42" i="28"/>
  <c r="L42" i="28"/>
  <c r="J42" i="28"/>
  <c r="I42" i="28"/>
  <c r="G42" i="28"/>
  <c r="E42" i="28"/>
  <c r="Q41" i="28"/>
  <c r="O41" i="28"/>
  <c r="N41" i="28"/>
  <c r="M41" i="28"/>
  <c r="L41" i="28"/>
  <c r="J41" i="28"/>
  <c r="I41" i="28"/>
  <c r="G41" i="28"/>
  <c r="E41" i="28"/>
  <c r="Q40" i="28"/>
  <c r="O40" i="28"/>
  <c r="N40" i="28"/>
  <c r="M40" i="28"/>
  <c r="L40" i="28"/>
  <c r="J40" i="28"/>
  <c r="I40" i="28"/>
  <c r="G40" i="28"/>
  <c r="E40" i="28"/>
  <c r="Q39" i="28"/>
  <c r="O39" i="28"/>
  <c r="N39" i="28"/>
  <c r="M39" i="28"/>
  <c r="L39" i="28"/>
  <c r="J39" i="28"/>
  <c r="I39" i="28"/>
  <c r="G39" i="28"/>
  <c r="E39" i="28"/>
  <c r="Q38" i="28"/>
  <c r="O38" i="28"/>
  <c r="N38" i="28"/>
  <c r="M38" i="28"/>
  <c r="L38" i="28"/>
  <c r="J38" i="28"/>
  <c r="I38" i="28"/>
  <c r="G38" i="28"/>
  <c r="E38" i="28"/>
  <c r="Q37" i="28"/>
  <c r="O37" i="28"/>
  <c r="N37" i="28"/>
  <c r="M37" i="28"/>
  <c r="L37" i="28"/>
  <c r="J37" i="28"/>
  <c r="I37" i="28"/>
  <c r="G37" i="28"/>
  <c r="E37" i="28"/>
  <c r="Q36" i="28"/>
  <c r="O36" i="28"/>
  <c r="N36" i="28"/>
  <c r="M36" i="28"/>
  <c r="L36" i="28"/>
  <c r="J36" i="28"/>
  <c r="I36" i="28"/>
  <c r="G36" i="28"/>
  <c r="E36" i="28"/>
  <c r="Q30" i="28"/>
  <c r="O30" i="28"/>
  <c r="N30" i="28"/>
  <c r="M30" i="28"/>
  <c r="L30" i="28"/>
  <c r="J30" i="28"/>
  <c r="I30" i="28"/>
  <c r="G30" i="28"/>
  <c r="E30" i="28"/>
  <c r="Q29" i="28"/>
  <c r="O29" i="28"/>
  <c r="N29" i="28"/>
  <c r="M29" i="28"/>
  <c r="L29" i="28"/>
  <c r="J29" i="28"/>
  <c r="I29" i="28"/>
  <c r="G29" i="28"/>
  <c r="E29" i="28"/>
  <c r="Q28" i="28"/>
  <c r="O28" i="28"/>
  <c r="N28" i="28"/>
  <c r="M28" i="28"/>
  <c r="L28" i="28"/>
  <c r="J28" i="28"/>
  <c r="I28" i="28"/>
  <c r="G28" i="28"/>
  <c r="E28" i="28"/>
  <c r="Q27" i="28"/>
  <c r="O27" i="28"/>
  <c r="N27" i="28"/>
  <c r="M27" i="28"/>
  <c r="L27" i="28"/>
  <c r="J27" i="28"/>
  <c r="I27" i="28"/>
  <c r="G27" i="28"/>
  <c r="E27" i="28"/>
  <c r="Q26" i="28"/>
  <c r="O26" i="28"/>
  <c r="N26" i="28"/>
  <c r="M26" i="28"/>
  <c r="L26" i="28"/>
  <c r="J26" i="28"/>
  <c r="I26" i="28"/>
  <c r="G26" i="28"/>
  <c r="E26" i="28"/>
  <c r="Q25" i="28"/>
  <c r="O25" i="28"/>
  <c r="N25" i="28"/>
  <c r="M25" i="28"/>
  <c r="L25" i="28"/>
  <c r="J25" i="28"/>
  <c r="I25" i="28"/>
  <c r="G25" i="28"/>
  <c r="E25" i="28"/>
  <c r="Q24" i="28"/>
  <c r="O24" i="28"/>
  <c r="N24" i="28"/>
  <c r="M24" i="28"/>
  <c r="L24" i="28"/>
  <c r="J24" i="28"/>
  <c r="I24" i="28"/>
  <c r="G24" i="28"/>
  <c r="E24" i="28"/>
  <c r="Q23" i="28"/>
  <c r="O23" i="28"/>
  <c r="N23" i="28"/>
  <c r="M23" i="28"/>
  <c r="L23" i="28"/>
  <c r="J23" i="28"/>
  <c r="I23" i="28"/>
  <c r="G23" i="28"/>
  <c r="E23" i="28"/>
  <c r="Q22" i="28"/>
  <c r="O22" i="28"/>
  <c r="N22" i="28"/>
  <c r="M22" i="28"/>
  <c r="L22" i="28"/>
  <c r="J22" i="28"/>
  <c r="I22" i="28"/>
  <c r="G22" i="28"/>
  <c r="E22" i="28"/>
  <c r="Q21" i="28"/>
  <c r="O21" i="28"/>
  <c r="N21" i="28"/>
  <c r="M21" i="28"/>
  <c r="L21" i="28"/>
  <c r="J21" i="28"/>
  <c r="I21" i="28"/>
  <c r="G21" i="28"/>
  <c r="E21" i="28"/>
  <c r="Q20" i="28"/>
  <c r="O20" i="28"/>
  <c r="N20" i="28"/>
  <c r="M20" i="28"/>
  <c r="L20" i="28"/>
  <c r="J20" i="28"/>
  <c r="I20" i="28"/>
  <c r="G20" i="28"/>
  <c r="E20" i="28"/>
  <c r="Q19" i="28"/>
  <c r="O19" i="28"/>
  <c r="N19" i="28"/>
  <c r="M19" i="28"/>
  <c r="L19" i="28"/>
  <c r="J19" i="28"/>
  <c r="I19" i="28"/>
  <c r="G19" i="28"/>
  <c r="E19" i="28"/>
  <c r="Q18" i="28"/>
  <c r="O18" i="28"/>
  <c r="N18" i="28"/>
  <c r="M18" i="28"/>
  <c r="L18" i="28"/>
  <c r="J18" i="28"/>
  <c r="I18" i="28"/>
  <c r="G18" i="28"/>
  <c r="E18" i="28"/>
  <c r="Q17" i="28"/>
  <c r="O17" i="28"/>
  <c r="N17" i="28"/>
  <c r="M17" i="28"/>
  <c r="L17" i="28"/>
  <c r="J17" i="28"/>
  <c r="I17" i="28"/>
  <c r="G17" i="28"/>
  <c r="E17" i="28"/>
  <c r="Q16" i="28"/>
  <c r="O16" i="28"/>
  <c r="N16" i="28"/>
  <c r="M16" i="28"/>
  <c r="L16" i="28"/>
  <c r="J16" i="28"/>
  <c r="I16" i="28"/>
  <c r="G16" i="28"/>
  <c r="E16" i="28"/>
  <c r="Q15" i="28"/>
  <c r="O15" i="28"/>
  <c r="N15" i="28"/>
  <c r="M15" i="28"/>
  <c r="L15" i="28"/>
  <c r="J15" i="28"/>
  <c r="I15" i="28"/>
  <c r="G15" i="28"/>
  <c r="E15" i="28"/>
  <c r="Q14" i="28"/>
  <c r="O14" i="28"/>
  <c r="N14" i="28"/>
  <c r="M14" i="28"/>
  <c r="L14" i="28"/>
  <c r="J14" i="28"/>
  <c r="I14" i="28"/>
  <c r="G14" i="28"/>
  <c r="E14" i="28"/>
  <c r="Q13" i="28"/>
  <c r="O13" i="28"/>
  <c r="N13" i="28"/>
  <c r="M13" i="28"/>
  <c r="L13" i="28"/>
  <c r="J13" i="28"/>
  <c r="I13" i="28"/>
  <c r="G13" i="28"/>
  <c r="E13" i="28"/>
  <c r="Q12" i="28"/>
  <c r="O12" i="28"/>
  <c r="N12" i="28"/>
  <c r="M12" i="28"/>
  <c r="L12" i="28"/>
  <c r="J12" i="28"/>
  <c r="I12" i="28"/>
  <c r="G12" i="28"/>
  <c r="E12" i="28"/>
  <c r="Q11" i="28"/>
  <c r="O11" i="28"/>
  <c r="N11" i="28"/>
  <c r="M11" i="28"/>
  <c r="L11" i="28"/>
  <c r="J11" i="28"/>
  <c r="I11" i="28"/>
  <c r="G11" i="28"/>
  <c r="E11" i="28"/>
  <c r="Q10" i="28"/>
  <c r="O10" i="28"/>
  <c r="N10" i="28"/>
  <c r="M10" i="28"/>
  <c r="L10" i="28"/>
  <c r="J10" i="28"/>
  <c r="I10" i="28"/>
  <c r="G10" i="28"/>
  <c r="E10" i="28"/>
  <c r="Q9" i="28"/>
  <c r="O9" i="28"/>
  <c r="N9" i="28"/>
  <c r="M9" i="28"/>
  <c r="L9" i="28"/>
  <c r="J9" i="28"/>
  <c r="I9" i="28"/>
  <c r="G9" i="28"/>
  <c r="E9" i="28"/>
  <c r="Q8" i="28"/>
  <c r="O8" i="28"/>
  <c r="N8" i="28"/>
  <c r="M8" i="28"/>
  <c r="L8" i="28"/>
  <c r="J8" i="28"/>
  <c r="I8" i="28"/>
  <c r="G8" i="28"/>
  <c r="E8" i="28"/>
  <c r="Q7" i="28"/>
  <c r="O7" i="28"/>
  <c r="N7" i="28"/>
  <c r="M7" i="28"/>
  <c r="L7" i="28"/>
  <c r="J7" i="28"/>
  <c r="I7" i="28"/>
  <c r="G7" i="28"/>
  <c r="E7" i="28"/>
  <c r="Q6" i="28"/>
  <c r="O6" i="28"/>
  <c r="N6" i="28"/>
  <c r="M6" i="28"/>
  <c r="L6" i="28"/>
  <c r="J6" i="28"/>
  <c r="I6" i="28"/>
  <c r="G6" i="28"/>
  <c r="E6" i="28"/>
  <c r="Q5" i="28"/>
  <c r="O5" i="28"/>
  <c r="N5" i="28"/>
  <c r="M5" i="28"/>
  <c r="L5" i="28"/>
  <c r="J5" i="28"/>
  <c r="I5" i="28"/>
  <c r="G5" i="28"/>
  <c r="E5" i="28"/>
  <c r="J19" i="24" l="1"/>
  <c r="I19" i="24"/>
  <c r="J15" i="24"/>
  <c r="I15" i="24"/>
  <c r="J17" i="24"/>
  <c r="I17" i="24"/>
  <c r="J7" i="24"/>
  <c r="I7" i="24"/>
  <c r="O17" i="26" l="1"/>
  <c r="N17" i="26"/>
  <c r="J17" i="26"/>
  <c r="I17" i="26"/>
  <c r="B1" i="26" l="1"/>
  <c r="B1" i="27"/>
  <c r="I11" i="27" l="1"/>
  <c r="I13" i="27"/>
  <c r="J21" i="27"/>
  <c r="I21" i="27"/>
  <c r="J19" i="27"/>
  <c r="I19" i="27"/>
  <c r="O17" i="27"/>
  <c r="N17" i="27"/>
  <c r="J17" i="27"/>
  <c r="I17" i="27"/>
  <c r="O16" i="27"/>
  <c r="N16" i="27"/>
  <c r="O15" i="27"/>
  <c r="N15" i="27"/>
  <c r="J15" i="27"/>
  <c r="I15" i="27"/>
  <c r="O14" i="27"/>
  <c r="N14" i="27"/>
  <c r="O13" i="27"/>
  <c r="N13" i="27"/>
  <c r="J13" i="27"/>
  <c r="O12" i="27"/>
  <c r="N12" i="27"/>
  <c r="O11" i="27"/>
  <c r="N11" i="27"/>
  <c r="J11" i="27"/>
  <c r="O10" i="27"/>
  <c r="N10" i="27"/>
  <c r="O9" i="27"/>
  <c r="N9" i="27"/>
  <c r="J9" i="27"/>
  <c r="I9" i="27"/>
  <c r="O8" i="27"/>
  <c r="N8" i="27"/>
  <c r="O7" i="27"/>
  <c r="N7" i="27"/>
  <c r="J7" i="27"/>
  <c r="I7" i="27"/>
  <c r="O6" i="27"/>
  <c r="N6" i="27"/>
  <c r="O5" i="27"/>
  <c r="N5" i="27"/>
  <c r="J5" i="27"/>
  <c r="I5" i="27"/>
  <c r="K18" i="27" l="1"/>
  <c r="O18" i="27"/>
  <c r="F23" i="27"/>
  <c r="J23" i="27"/>
  <c r="S20" i="27"/>
  <c r="B1" i="25"/>
  <c r="J21" i="26" l="1"/>
  <c r="I21" i="26"/>
  <c r="J19" i="26"/>
  <c r="I19" i="26"/>
  <c r="O15" i="26"/>
  <c r="N15" i="26"/>
  <c r="J15" i="26"/>
  <c r="I15" i="26"/>
  <c r="O14" i="26"/>
  <c r="N14" i="26"/>
  <c r="O13" i="26"/>
  <c r="N13" i="26"/>
  <c r="J13" i="26"/>
  <c r="I13" i="26"/>
  <c r="O12" i="26"/>
  <c r="N12" i="26"/>
  <c r="O11" i="26"/>
  <c r="N11" i="26"/>
  <c r="J11" i="26"/>
  <c r="I11" i="26"/>
  <c r="O10" i="26"/>
  <c r="N10" i="26"/>
  <c r="O9" i="26"/>
  <c r="N9" i="26"/>
  <c r="J9" i="26"/>
  <c r="I9" i="26"/>
  <c r="O8" i="26"/>
  <c r="N8" i="26"/>
  <c r="O7" i="26"/>
  <c r="N7" i="26"/>
  <c r="J7" i="26"/>
  <c r="I7" i="26"/>
  <c r="O6" i="26"/>
  <c r="N6" i="26"/>
  <c r="O5" i="26"/>
  <c r="N5" i="26"/>
  <c r="J5" i="26"/>
  <c r="I5" i="26"/>
  <c r="K16" i="26" l="1"/>
  <c r="S20" i="26"/>
  <c r="K18" i="26"/>
  <c r="O16" i="26"/>
  <c r="O18" i="26" s="1"/>
  <c r="F23" i="26"/>
  <c r="J23" i="26"/>
  <c r="O7" i="25" l="1"/>
  <c r="N7" i="25"/>
  <c r="J7" i="25"/>
  <c r="I7" i="25"/>
  <c r="J11" i="24" l="1"/>
  <c r="I11" i="24"/>
  <c r="O17" i="25" l="1"/>
  <c r="N17" i="25"/>
  <c r="O15" i="25"/>
  <c r="N15" i="25"/>
  <c r="O13" i="25"/>
  <c r="N13" i="25"/>
  <c r="N11" i="25"/>
  <c r="O9" i="25"/>
  <c r="N9" i="25"/>
  <c r="O5" i="25"/>
  <c r="N5" i="25"/>
  <c r="J15" i="25"/>
  <c r="I15" i="25"/>
  <c r="J13" i="25"/>
  <c r="I13" i="25"/>
  <c r="I11" i="25"/>
  <c r="J9" i="25"/>
  <c r="I9" i="25"/>
  <c r="J5" i="25"/>
  <c r="I5" i="25"/>
  <c r="J21" i="24"/>
  <c r="I21" i="24"/>
  <c r="J13" i="24"/>
  <c r="I13" i="24"/>
  <c r="J9" i="24"/>
  <c r="I9" i="24"/>
  <c r="J5" i="24"/>
  <c r="X22" i="24" s="1"/>
  <c r="I5" i="24"/>
  <c r="S16" i="25" l="1"/>
  <c r="K19" i="25" l="1"/>
  <c r="J17" i="25"/>
  <c r="I17" i="25"/>
  <c r="F19" i="25" s="1"/>
  <c r="O19" i="25"/>
  <c r="J19" i="25" l="1"/>
  <c r="B1" i="22" l="1"/>
  <c r="J23" i="24"/>
  <c r="H25" i="24" s="1"/>
  <c r="I23" i="24"/>
  <c r="F25" i="24" s="1"/>
  <c r="P7" i="22" l="1"/>
  <c r="O7" i="22" l="1"/>
  <c r="K7" i="22"/>
  <c r="J7" i="22"/>
  <c r="J13" i="22" l="1"/>
  <c r="K13" i="22"/>
  <c r="O13" i="22"/>
  <c r="P13" i="22"/>
  <c r="P11" i="22" l="1"/>
  <c r="O11" i="22"/>
  <c r="K11" i="22"/>
  <c r="J11" i="22"/>
  <c r="P9" i="22" l="1"/>
  <c r="O9" i="22"/>
  <c r="K9" i="22"/>
  <c r="J9" i="22"/>
  <c r="K5" i="22" l="1"/>
  <c r="T15" i="22" s="1"/>
  <c r="P17" i="22" l="1"/>
  <c r="O17" i="22"/>
  <c r="K17" i="22"/>
  <c r="J17" i="22"/>
  <c r="P15" i="22"/>
  <c r="O15" i="22"/>
  <c r="K15" i="22"/>
  <c r="J15" i="22"/>
  <c r="P5" i="22"/>
  <c r="O5" i="22"/>
  <c r="J5" i="22"/>
  <c r="K19" i="22" l="1"/>
  <c r="P19" i="22"/>
  <c r="L19" i="22"/>
  <c r="G19" i="22"/>
</calcChain>
</file>

<file path=xl/sharedStrings.xml><?xml version="1.0" encoding="utf-8"?>
<sst xmlns="http://schemas.openxmlformats.org/spreadsheetml/2006/main" count="360" uniqueCount="174">
  <si>
    <t>距離</t>
    <rPh sb="0" eb="2">
      <t>キョリ</t>
    </rPh>
    <phoneticPr fontId="2"/>
  </si>
  <si>
    <t>本数</t>
    <rPh sb="0" eb="2">
      <t>ホンスウ</t>
    </rPh>
    <phoneticPr fontId="2"/>
  </si>
  <si>
    <t>目的</t>
    <rPh sb="0" eb="2">
      <t>モクテキ</t>
    </rPh>
    <phoneticPr fontId="2"/>
  </si>
  <si>
    <t>サイクル</t>
    <phoneticPr fontId="2"/>
  </si>
  <si>
    <t>ウォーム
アップ</t>
    <phoneticPr fontId="2"/>
  </si>
  <si>
    <t>スイム</t>
    <phoneticPr fontId="2"/>
  </si>
  <si>
    <t>クールダウン</t>
    <phoneticPr fontId="2"/>
  </si>
  <si>
    <t>キック</t>
    <phoneticPr fontId="2"/>
  </si>
  <si>
    <t>メインまでの時間</t>
    <rPh sb="6" eb="8">
      <t>ジカン</t>
    </rPh>
    <phoneticPr fontId="2"/>
  </si>
  <si>
    <t>Fr</t>
    <phoneticPr fontId="2"/>
  </si>
  <si>
    <t>Ａコース</t>
    <phoneticPr fontId="2"/>
  </si>
  <si>
    <t>Ｂコース</t>
    <phoneticPr fontId="2"/>
  </si>
  <si>
    <t>練習会メニュー　１９：３０～２０：３０</t>
    <rPh sb="0" eb="2">
      <t>レンシュウ</t>
    </rPh>
    <rPh sb="2" eb="3">
      <t>カイ</t>
    </rPh>
    <phoneticPr fontId="2"/>
  </si>
  <si>
    <t>S1</t>
    <phoneticPr fontId="2"/>
  </si>
  <si>
    <t>３Ｈ－１Ｅ－２Ｈ－１Ｅ－１Ｈ</t>
    <phoneticPr fontId="2"/>
  </si>
  <si>
    <t>ＩＭの順番で1本ずつ</t>
    <rPh sb="3" eb="5">
      <t>ジュンバン</t>
    </rPh>
    <rPh sb="7" eb="8">
      <t>ポン</t>
    </rPh>
    <phoneticPr fontId="2"/>
  </si>
  <si>
    <t>内　容</t>
    <rPh sb="0" eb="1">
      <t>ウチ</t>
    </rPh>
    <rPh sb="2" eb="3">
      <t>カタチ</t>
    </rPh>
    <phoneticPr fontId="2"/>
  </si>
  <si>
    <t>種　目</t>
    <rPh sb="0" eb="1">
      <t>タネ</t>
    </rPh>
    <rPh sb="2" eb="3">
      <t>メ</t>
    </rPh>
    <phoneticPr fontId="2"/>
  </si>
  <si>
    <t>強　度</t>
    <rPh sb="0" eb="1">
      <t>ツヨシ</t>
    </rPh>
    <rPh sb="2" eb="3">
      <t>ド</t>
    </rPh>
    <phoneticPr fontId="2"/>
  </si>
  <si>
    <t>ポイント</t>
    <phoneticPr fontId="2"/>
  </si>
  <si>
    <t>A1</t>
    <phoneticPr fontId="2"/>
  </si>
  <si>
    <t>IMO</t>
    <phoneticPr fontId="2"/>
  </si>
  <si>
    <t>EN2</t>
    <phoneticPr fontId="2"/>
  </si>
  <si>
    <t>AN3</t>
    <phoneticPr fontId="2"/>
  </si>
  <si>
    <t>チョイス</t>
    <phoneticPr fontId="2"/>
  </si>
  <si>
    <t>Intime（サークルをしっかり回る）</t>
    <phoneticPr fontId="2"/>
  </si>
  <si>
    <t>疲労がたまっている状態でダッシュ！！！</t>
    <rPh sb="0" eb="2">
      <t>ヒロウ</t>
    </rPh>
    <rPh sb="9" eb="11">
      <t>ジョウタイ</t>
    </rPh>
    <phoneticPr fontId="2"/>
  </si>
  <si>
    <t>種目</t>
    <rPh sb="0" eb="2">
      <t>シュモク</t>
    </rPh>
    <phoneticPr fontId="2"/>
  </si>
  <si>
    <t>サイクル</t>
    <phoneticPr fontId="2"/>
  </si>
  <si>
    <t>選手コース</t>
    <rPh sb="0" eb="2">
      <t>センシュ</t>
    </rPh>
    <phoneticPr fontId="2"/>
  </si>
  <si>
    <t>ソフトコース</t>
    <phoneticPr fontId="2"/>
  </si>
  <si>
    <t>クールダウン</t>
    <phoneticPr fontId="2"/>
  </si>
  <si>
    <t>チョイス</t>
    <phoneticPr fontId="2"/>
  </si>
  <si>
    <t>-</t>
    <phoneticPr fontId="2"/>
  </si>
  <si>
    <t>内　　容</t>
    <rPh sb="0" eb="1">
      <t>ナイ</t>
    </rPh>
    <rPh sb="3" eb="4">
      <t>カタチ</t>
    </rPh>
    <phoneticPr fontId="2"/>
  </si>
  <si>
    <t>スイム、キック、プル２本ずつ</t>
    <rPh sb="11" eb="12">
      <t>ホン</t>
    </rPh>
    <phoneticPr fontId="2"/>
  </si>
  <si>
    <t>チョイス</t>
    <phoneticPr fontId="2"/>
  </si>
  <si>
    <t>サークルをしっかり回り筋持久を強化</t>
    <rPh sb="9" eb="10">
      <t>マワ</t>
    </rPh>
    <rPh sb="11" eb="12">
      <t>キン</t>
    </rPh>
    <rPh sb="12" eb="14">
      <t>ジキュウ</t>
    </rPh>
    <rPh sb="15" eb="17">
      <t>キョウカ</t>
    </rPh>
    <phoneticPr fontId="2"/>
  </si>
  <si>
    <t>キャッチやキックの感覚を確かめる</t>
    <rPh sb="9" eb="11">
      <t>カンカク</t>
    </rPh>
    <rPh sb="12" eb="13">
      <t>タシ</t>
    </rPh>
    <phoneticPr fontId="2"/>
  </si>
  <si>
    <t>脈上げのために、10ｍ位ダッシュを入れてもいいです</t>
    <rPh sb="0" eb="1">
      <t>ミャク</t>
    </rPh>
    <rPh sb="1" eb="2">
      <t>ア</t>
    </rPh>
    <rPh sb="11" eb="12">
      <t>クライ</t>
    </rPh>
    <rPh sb="17" eb="18">
      <t>イ</t>
    </rPh>
    <phoneticPr fontId="2"/>
  </si>
  <si>
    <t>タッチまでキックを打ち続ける</t>
    <rPh sb="9" eb="10">
      <t>ウ</t>
    </rPh>
    <rPh sb="11" eb="12">
      <t>ツヅ</t>
    </rPh>
    <phoneticPr fontId="2"/>
  </si>
  <si>
    <t>キャッチやキックの感覚を確かめながら泳ぐ</t>
    <rPh sb="9" eb="11">
      <t>カンカク</t>
    </rPh>
    <rPh sb="12" eb="13">
      <t>タシ</t>
    </rPh>
    <rPh sb="18" eb="19">
      <t>オヨ</t>
    </rPh>
    <phoneticPr fontId="2"/>
  </si>
  <si>
    <t>キックやプル・４種目を混ぜて、疲労をとります</t>
    <rPh sb="8" eb="10">
      <t>シュモク</t>
    </rPh>
    <rPh sb="11" eb="12">
      <t>マ</t>
    </rPh>
    <rPh sb="15" eb="17">
      <t>ヒロウ</t>
    </rPh>
    <phoneticPr fontId="2"/>
  </si>
  <si>
    <t>キック＆スイム</t>
    <phoneticPr fontId="2"/>
  </si>
  <si>
    <t>Hardキック－Easyスイム　２５ｍずつ</t>
    <phoneticPr fontId="2"/>
  </si>
  <si>
    <t>キックをしっかりがんばる</t>
    <phoneticPr fontId="2"/>
  </si>
  <si>
    <t>サイクル</t>
    <phoneticPr fontId="2"/>
  </si>
  <si>
    <t>ポイント</t>
    <phoneticPr fontId="2"/>
  </si>
  <si>
    <t>Ａコース</t>
    <phoneticPr fontId="2"/>
  </si>
  <si>
    <t>Ｂコース</t>
    <phoneticPr fontId="2"/>
  </si>
  <si>
    <t>-</t>
    <phoneticPr fontId="2"/>
  </si>
  <si>
    <t>チョイス</t>
    <phoneticPr fontId="2"/>
  </si>
  <si>
    <t>クールダウン</t>
    <phoneticPr fontId="2"/>
  </si>
  <si>
    <t>４種目を混ぜて、疲労をとります</t>
    <rPh sb="1" eb="3">
      <t>シュモク</t>
    </rPh>
    <rPh sb="4" eb="5">
      <t>マ</t>
    </rPh>
    <rPh sb="8" eb="10">
      <t>ヒロウ</t>
    </rPh>
    <phoneticPr fontId="2"/>
  </si>
  <si>
    <t>レースを意識して全力を出し切る</t>
    <rPh sb="4" eb="6">
      <t>イシキ</t>
    </rPh>
    <rPh sb="8" eb="10">
      <t>ゼンリョク</t>
    </rPh>
    <rPh sb="11" eb="12">
      <t>ダ</t>
    </rPh>
    <rPh sb="13" eb="14">
      <t>キ</t>
    </rPh>
    <phoneticPr fontId="2"/>
  </si>
  <si>
    <t>ウォーム
アップ</t>
    <phoneticPr fontId="2"/>
  </si>
  <si>
    <t>A1</t>
    <phoneticPr fontId="2"/>
  </si>
  <si>
    <t>ドリル</t>
    <phoneticPr fontId="2"/>
  </si>
  <si>
    <t>キャッチからフィニッシュまでの水のとらえ方を意識する</t>
    <rPh sb="15" eb="16">
      <t>ミズ</t>
    </rPh>
    <rPh sb="20" eb="21">
      <t>カタ</t>
    </rPh>
    <rPh sb="22" eb="24">
      <t>イシキ</t>
    </rPh>
    <phoneticPr fontId="2"/>
  </si>
  <si>
    <t>キック</t>
    <phoneticPr fontId="2"/>
  </si>
  <si>
    <t>S1</t>
    <phoneticPr fontId="2"/>
  </si>
  <si>
    <t>EN2</t>
    <phoneticPr fontId="2"/>
  </si>
  <si>
    <t>スイム</t>
    <phoneticPr fontId="2"/>
  </si>
  <si>
    <t>ＡＮ2</t>
    <phoneticPr fontId="2"/>
  </si>
  <si>
    <t>長い距離をタッチするまで泳ぎ切る</t>
    <rPh sb="0" eb="1">
      <t>ナガ</t>
    </rPh>
    <rPh sb="2" eb="4">
      <t>キョリ</t>
    </rPh>
    <rPh sb="12" eb="13">
      <t>オヨ</t>
    </rPh>
    <rPh sb="14" eb="15">
      <t>キ</t>
    </rPh>
    <phoneticPr fontId="2"/>
  </si>
  <si>
    <t>スカーリング－スイム２５ｍずつ
フロント、ミドル、フィニッシュを織り交ぜて</t>
    <rPh sb="32" eb="33">
      <t>オ</t>
    </rPh>
    <rPh sb="34" eb="35">
      <t>マ</t>
    </rPh>
    <phoneticPr fontId="2"/>
  </si>
  <si>
    <t>ＡＮ1</t>
    <phoneticPr fontId="2"/>
  </si>
  <si>
    <t>S1</t>
    <phoneticPr fontId="2"/>
  </si>
  <si>
    <t>サークルをしっかり回りきる</t>
    <rPh sb="9" eb="10">
      <t>マワ</t>
    </rPh>
    <phoneticPr fontId="2"/>
  </si>
  <si>
    <t>AN1</t>
    <phoneticPr fontId="2"/>
  </si>
  <si>
    <t>チョイス</t>
    <phoneticPr fontId="2"/>
  </si>
  <si>
    <t>IM、S1</t>
    <phoneticPr fontId="2"/>
  </si>
  <si>
    <t>サークルをしっかり回る</t>
    <rPh sb="9" eb="10">
      <t>マワ</t>
    </rPh>
    <phoneticPr fontId="2"/>
  </si>
  <si>
    <t>Hardは、85～90％のタイムを維持
ALLOUTは、90％以上を目標に！</t>
    <rPh sb="17" eb="19">
      <t>イジ</t>
    </rPh>
    <rPh sb="31" eb="33">
      <t>イジョウ</t>
    </rPh>
    <rPh sb="34" eb="36">
      <t>モクヒョウ</t>
    </rPh>
    <phoneticPr fontId="2"/>
  </si>
  <si>
    <t>キック＆プル</t>
    <phoneticPr fontId="2"/>
  </si>
  <si>
    <t>奇数：キック　偶数：プル
プルのサークル
Aコース：３分２０秒
Bコース：２分００秒</t>
    <rPh sb="0" eb="2">
      <t>キスウ</t>
    </rPh>
    <rPh sb="7" eb="9">
      <t>グウスウ</t>
    </rPh>
    <rPh sb="27" eb="28">
      <t>フン</t>
    </rPh>
    <rPh sb="30" eb="31">
      <t>ビョウ</t>
    </rPh>
    <rPh sb="38" eb="39">
      <t>フン</t>
    </rPh>
    <rPh sb="41" eb="42">
      <t>ビョウ</t>
    </rPh>
    <phoneticPr fontId="2"/>
  </si>
  <si>
    <t>２Ｈ-１Ｅ-１Ｈ-１Ｅ-１ＡＬＬ ＯＵＴ</t>
    <phoneticPr fontId="2"/>
  </si>
  <si>
    <t>E-H1本ずつ
１、２：キック　３、４：プル</t>
    <rPh sb="4" eb="5">
      <t>ホン</t>
    </rPh>
    <phoneticPr fontId="2"/>
  </si>
  <si>
    <t>A：奇数：IM　偶数：S1
B：２本ともIM
Intime</t>
    <rPh sb="2" eb="4">
      <t>キスウ</t>
    </rPh>
    <rPh sb="8" eb="10">
      <t>グウスウ</t>
    </rPh>
    <rPh sb="17" eb="18">
      <t>ホン</t>
    </rPh>
    <phoneticPr fontId="2"/>
  </si>
  <si>
    <t>EN2</t>
    <phoneticPr fontId="2"/>
  </si>
  <si>
    <t>IM</t>
    <phoneticPr fontId="2"/>
  </si>
  <si>
    <t>4種目を混ぜて、全身を動かしましょう</t>
    <rPh sb="1" eb="3">
      <t>シュモク</t>
    </rPh>
    <rPh sb="4" eb="5">
      <t>マ</t>
    </rPh>
    <rPh sb="8" eb="10">
      <t>ゼンシン</t>
    </rPh>
    <rPh sb="11" eb="12">
      <t>ウゴ</t>
    </rPh>
    <phoneticPr fontId="2"/>
  </si>
  <si>
    <t>S1</t>
    <phoneticPr fontId="2"/>
  </si>
  <si>
    <t>EN３</t>
    <phoneticPr fontId="2"/>
  </si>
  <si>
    <t>Ｈａｒｄ－Ｅａｓｙ ２５ｍずつ
２人同時に、１０秒おきで</t>
    <rPh sb="17" eb="18">
      <t>ニン</t>
    </rPh>
    <rPh sb="18" eb="20">
      <t>ドウジ</t>
    </rPh>
    <rPh sb="24" eb="25">
      <t>ビョウ</t>
    </rPh>
    <phoneticPr fontId="2"/>
  </si>
  <si>
    <t>隣に負けないこと！！</t>
    <rPh sb="0" eb="1">
      <t>トナリ</t>
    </rPh>
    <rPh sb="2" eb="3">
      <t>マ</t>
    </rPh>
    <phoneticPr fontId="2"/>
  </si>
  <si>
    <t>Ｈ－Ｅ２５ｍずつ（ダイブ）</t>
    <phoneticPr fontId="2"/>
  </si>
  <si>
    <t>手足の回転をマックスまで上げる！</t>
    <rPh sb="0" eb="2">
      <t>テアシ</t>
    </rPh>
    <rPh sb="3" eb="5">
      <t>カイテン</t>
    </rPh>
    <rPh sb="12" eb="13">
      <t>ア</t>
    </rPh>
    <phoneticPr fontId="2"/>
  </si>
  <si>
    <t>練習会メニュー（ショートコース）　１９：３０～２０：３０</t>
    <rPh sb="0" eb="2">
      <t>レンシュウ</t>
    </rPh>
    <rPh sb="2" eb="3">
      <t>カイ</t>
    </rPh>
    <phoneticPr fontId="2"/>
  </si>
  <si>
    <t>練習会メニュー（ミドルコース）　１９：３０～２０：３０</t>
    <rPh sb="0" eb="2">
      <t>レンシュウ</t>
    </rPh>
    <rPh sb="2" eb="3">
      <t>カイ</t>
    </rPh>
    <phoneticPr fontId="2"/>
  </si>
  <si>
    <t>ＡＬＬ ＯＵＴ（ダイブ）－Ｅａｓｙ（２５ｍずつ）</t>
    <phoneticPr fontId="2"/>
  </si>
  <si>
    <t>ＡＮ２</t>
    <phoneticPr fontId="2"/>
  </si>
  <si>
    <t>手足の回転ＭＡＸで！</t>
    <rPh sb="0" eb="2">
      <t>テアシ</t>
    </rPh>
    <rPh sb="3" eb="5">
      <t>カイテン</t>
    </rPh>
    <phoneticPr fontId="2"/>
  </si>
  <si>
    <t>EN2</t>
    <phoneticPr fontId="2"/>
  </si>
  <si>
    <t>８０％のペースを維持！</t>
    <rPh sb="8" eb="10">
      <t>イジ</t>
    </rPh>
    <phoneticPr fontId="2"/>
  </si>
  <si>
    <t>８５～９０％のペースを目標に！</t>
    <rPh sb="11" eb="13">
      <t>モクヒョウ</t>
    </rPh>
    <phoneticPr fontId="2"/>
  </si>
  <si>
    <t>１００ｍＩＭ×２</t>
    <phoneticPr fontId="2"/>
  </si>
  <si>
    <t>キック全力で！！</t>
    <rPh sb="3" eb="5">
      <t>ゼンリョク</t>
    </rPh>
    <phoneticPr fontId="2"/>
  </si>
  <si>
    <t>Ｆｌｙ－Ｂａ、Ｂａ－Ｂｒ、Ｂｒ－Ｆｒ、Ｆｒ－Ｆｌｙ
２５ｍずつ</t>
    <phoneticPr fontId="2"/>
  </si>
  <si>
    <t>１００×２、５０×１を２セット
　１００×２はＩｎｔｉｍｅ（目標８０％のペース）
　５０×１はＨａｒｄ（８５％以上のタイムで）
　※セットレスト無し</t>
    <rPh sb="30" eb="32">
      <t>モクヒョウ</t>
    </rPh>
    <rPh sb="55" eb="57">
      <t>イジョウ</t>
    </rPh>
    <rPh sb="72" eb="73">
      <t>ナシ</t>
    </rPh>
    <phoneticPr fontId="2"/>
  </si>
  <si>
    <t>１００×２、５０×１を２セット（ノーボード）
　１００×２はＩｎｔｉｍｅ
　５０×１はＨａｒｄＫ－ＥａｓｙＳ
　※５０キックはアンダーウォーター
　※セットレスト無し</t>
    <rPh sb="81" eb="82">
      <t>ナシ</t>
    </rPh>
    <phoneticPr fontId="2"/>
  </si>
  <si>
    <t>１、２Ｆｌｙ、３，４Ｂａ、５、６Ｆｒ
奇数：できるだけ少ない回数で
偶数：できるだけ多い回数で</t>
    <rPh sb="19" eb="21">
      <t>キスウ</t>
    </rPh>
    <rPh sb="27" eb="28">
      <t>スク</t>
    </rPh>
    <rPh sb="30" eb="32">
      <t>カイスウ</t>
    </rPh>
    <rPh sb="34" eb="36">
      <t>グウスウ</t>
    </rPh>
    <rPh sb="42" eb="43">
      <t>オオ</t>
    </rPh>
    <rPh sb="44" eb="46">
      <t>カイスウ</t>
    </rPh>
    <phoneticPr fontId="2"/>
  </si>
  <si>
    <t>１蹴りずつ動作を確認しましょう</t>
    <rPh sb="1" eb="2">
      <t>ケ</t>
    </rPh>
    <rPh sb="5" eb="7">
      <t>ドウサ</t>
    </rPh>
    <rPh sb="8" eb="10">
      <t>カクニン</t>
    </rPh>
    <phoneticPr fontId="2"/>
  </si>
  <si>
    <t>プル</t>
    <phoneticPr fontId="2"/>
  </si>
  <si>
    <t>１、２：サイドキック－スイム２５ｍずつ
（１右向き、２左向き）
３、４：スカーリング－スイム２５ｍずつ</t>
    <phoneticPr fontId="2"/>
  </si>
  <si>
    <t>１，２：フォーム
３、４：Ｈａｒｄ－Ｅａｓｙ ２５ｍずつ
５：Ｅａｓｙ
６：Ｈａｒｄ</t>
    <phoneticPr fontId="2"/>
  </si>
  <si>
    <t>EN2、ＡＮ1</t>
    <phoneticPr fontId="2"/>
  </si>
  <si>
    <t>ＤＥＳ１～４
１本ずつ、２～３ほどタイムを上げていく</t>
    <rPh sb="8" eb="9">
      <t>ホン</t>
    </rPh>
    <rPh sb="21" eb="22">
      <t>ア</t>
    </rPh>
    <phoneticPr fontId="2"/>
  </si>
  <si>
    <t>ラストは９０％以上！</t>
    <rPh sb="7" eb="9">
      <t>イジョウ</t>
    </rPh>
    <phoneticPr fontId="2"/>
  </si>
  <si>
    <t>スカーリング－スイム２５ｍずつ
　フロント、ミドル、フィニッシュを織り交ぜて</t>
    <rPh sb="33" eb="34">
      <t>オ</t>
    </rPh>
    <rPh sb="35" eb="36">
      <t>マ</t>
    </rPh>
    <phoneticPr fontId="2"/>
  </si>
  <si>
    <t>きれいなフォームのままスピードを出せるようにする</t>
    <rPh sb="16" eb="17">
      <t>ダ</t>
    </rPh>
    <phoneticPr fontId="2"/>
  </si>
  <si>
    <t>キック＆スイム</t>
    <phoneticPr fontId="2"/>
  </si>
  <si>
    <t>IM</t>
    <phoneticPr fontId="2"/>
  </si>
  <si>
    <t>SKPS２本ずつ</t>
    <rPh sb="5" eb="6">
      <t>ホン</t>
    </rPh>
    <phoneticPr fontId="2"/>
  </si>
  <si>
    <t>Intime</t>
    <phoneticPr fontId="2"/>
  </si>
  <si>
    <t>Intime</t>
    <phoneticPr fontId="2"/>
  </si>
  <si>
    <t>ゆっくり泳いで体の疲れを取りましょう</t>
    <rPh sb="4" eb="5">
      <t>オヨ</t>
    </rPh>
    <rPh sb="7" eb="8">
      <t>カラダ</t>
    </rPh>
    <rPh sb="9" eb="10">
      <t>ツカ</t>
    </rPh>
    <rPh sb="12" eb="13">
      <t>ト</t>
    </rPh>
    <phoneticPr fontId="2"/>
  </si>
  <si>
    <t>練習メニュー　</t>
    <rPh sb="0" eb="2">
      <t>レンシュウ</t>
    </rPh>
    <phoneticPr fontId="2"/>
  </si>
  <si>
    <t>氏　名</t>
    <rPh sb="0" eb="1">
      <t>シ</t>
    </rPh>
    <rPh sb="2" eb="3">
      <t>ナ</t>
    </rPh>
    <phoneticPr fontId="12"/>
  </si>
  <si>
    <t>強　　度</t>
    <rPh sb="0" eb="1">
      <t>ツヨシ</t>
    </rPh>
    <rPh sb="3" eb="4">
      <t>ド</t>
    </rPh>
    <phoneticPr fontId="12"/>
  </si>
  <si>
    <t>大　会</t>
    <rPh sb="0" eb="1">
      <t>ダイ</t>
    </rPh>
    <rPh sb="2" eb="3">
      <t>カイ</t>
    </rPh>
    <phoneticPr fontId="12"/>
  </si>
  <si>
    <t>長藤</t>
    <rPh sb="0" eb="2">
      <t>ナガフジ</t>
    </rPh>
    <phoneticPr fontId="12"/>
  </si>
  <si>
    <t>都庁大会（短・引継）</t>
    <rPh sb="0" eb="2">
      <t>トチョウ</t>
    </rPh>
    <rPh sb="2" eb="4">
      <t>タイカイ</t>
    </rPh>
    <rPh sb="5" eb="6">
      <t>ミジカ</t>
    </rPh>
    <rPh sb="7" eb="9">
      <t>ヒキツギ</t>
    </rPh>
    <phoneticPr fontId="12"/>
  </si>
  <si>
    <t>毛利</t>
    <rPh sb="0" eb="2">
      <t>モウリ</t>
    </rPh>
    <phoneticPr fontId="12"/>
  </si>
  <si>
    <t>東京都実業団（長）</t>
    <rPh sb="0" eb="6">
      <t>トウキョウトジツギョウダン</t>
    </rPh>
    <rPh sb="7" eb="8">
      <t>チョウ</t>
    </rPh>
    <phoneticPr fontId="12"/>
  </si>
  <si>
    <t>永沼</t>
    <rPh sb="0" eb="2">
      <t>ナガヌマ</t>
    </rPh>
    <phoneticPr fontId="12"/>
  </si>
  <si>
    <t>都庁大会（短)</t>
    <rPh sb="0" eb="2">
      <t>トチョウ</t>
    </rPh>
    <rPh sb="2" eb="4">
      <t>タイカイ</t>
    </rPh>
    <rPh sb="5" eb="6">
      <t>タン</t>
    </rPh>
    <phoneticPr fontId="12"/>
  </si>
  <si>
    <t>浅井</t>
    <rPh sb="0" eb="2">
      <t>アサイ</t>
    </rPh>
    <phoneticPr fontId="12"/>
  </si>
  <si>
    <t>新倉</t>
    <rPh sb="0" eb="2">
      <t>ニイクラ</t>
    </rPh>
    <phoneticPr fontId="12"/>
  </si>
  <si>
    <t>谷口</t>
    <rPh sb="0" eb="2">
      <t>タニグチ</t>
    </rPh>
    <phoneticPr fontId="12"/>
  </si>
  <si>
    <t>野崎</t>
    <rPh sb="0" eb="2">
      <t>ノザキ</t>
    </rPh>
    <phoneticPr fontId="12"/>
  </si>
  <si>
    <t>鈴木（康）</t>
    <rPh sb="0" eb="2">
      <t>スズキ</t>
    </rPh>
    <rPh sb="3" eb="4">
      <t>ヤス</t>
    </rPh>
    <phoneticPr fontId="12"/>
  </si>
  <si>
    <t>東京都実業団（長・引継）</t>
    <rPh sb="0" eb="6">
      <t>トウキョウトジツギョウダン</t>
    </rPh>
    <rPh sb="7" eb="8">
      <t>チョウ</t>
    </rPh>
    <rPh sb="9" eb="11">
      <t>ヒキツギ</t>
    </rPh>
    <phoneticPr fontId="12"/>
  </si>
  <si>
    <t>白井</t>
    <rPh sb="0" eb="2">
      <t>シロイ</t>
    </rPh>
    <phoneticPr fontId="12"/>
  </si>
  <si>
    <t>木川</t>
    <rPh sb="0" eb="2">
      <t>キカワ</t>
    </rPh>
    <phoneticPr fontId="12"/>
  </si>
  <si>
    <t>辻</t>
    <rPh sb="0" eb="1">
      <t>ツジ</t>
    </rPh>
    <phoneticPr fontId="12"/>
  </si>
  <si>
    <t>海瀬</t>
    <rPh sb="0" eb="2">
      <t>カイセ</t>
    </rPh>
    <phoneticPr fontId="12"/>
  </si>
  <si>
    <t>金子</t>
    <rPh sb="0" eb="2">
      <t>カネコ</t>
    </rPh>
    <phoneticPr fontId="12"/>
  </si>
  <si>
    <t>全国実業団（長・引継）</t>
    <rPh sb="0" eb="5">
      <t>ゼンコクジツギョウダン</t>
    </rPh>
    <rPh sb="6" eb="7">
      <t>チョウ</t>
    </rPh>
    <rPh sb="8" eb="10">
      <t>ヒキツギ</t>
    </rPh>
    <phoneticPr fontId="12"/>
  </si>
  <si>
    <t>鈴木（淳）</t>
    <rPh sb="0" eb="2">
      <t>スズキ</t>
    </rPh>
    <rPh sb="3" eb="4">
      <t>アツシ</t>
    </rPh>
    <phoneticPr fontId="12"/>
  </si>
  <si>
    <t>尼崎</t>
    <rPh sb="0" eb="2">
      <t>アマガサキ</t>
    </rPh>
    <phoneticPr fontId="12"/>
  </si>
  <si>
    <t>荒</t>
    <rPh sb="0" eb="1">
      <t>アラ</t>
    </rPh>
    <phoneticPr fontId="12"/>
  </si>
  <si>
    <t>落合</t>
    <rPh sb="0" eb="2">
      <t>オチアイ</t>
    </rPh>
    <phoneticPr fontId="12"/>
  </si>
  <si>
    <t>全国実業団（長）</t>
    <rPh sb="0" eb="5">
      <t>ゼンコクジツギョウダン</t>
    </rPh>
    <rPh sb="6" eb="7">
      <t>チョウ</t>
    </rPh>
    <phoneticPr fontId="12"/>
  </si>
  <si>
    <t>古川</t>
    <rPh sb="0" eb="2">
      <t>フルカワ</t>
    </rPh>
    <phoneticPr fontId="12"/>
  </si>
  <si>
    <t>Bt：金子</t>
    <rPh sb="3" eb="5">
      <t>カネコ</t>
    </rPh>
    <phoneticPr fontId="12"/>
  </si>
  <si>
    <t>漆山</t>
    <rPh sb="0" eb="2">
      <t>ウルシヤマ</t>
    </rPh>
    <phoneticPr fontId="12"/>
  </si>
  <si>
    <t>富永</t>
    <rPh sb="0" eb="2">
      <t>トミナガ</t>
    </rPh>
    <phoneticPr fontId="12"/>
  </si>
  <si>
    <t>大場</t>
    <rPh sb="0" eb="2">
      <t>オオバ</t>
    </rPh>
    <phoneticPr fontId="12"/>
  </si>
  <si>
    <t>白川</t>
    <rPh sb="0" eb="2">
      <t>シラカワ</t>
    </rPh>
    <phoneticPr fontId="12"/>
  </si>
  <si>
    <t>西小野</t>
    <phoneticPr fontId="12"/>
  </si>
  <si>
    <t>山崎</t>
    <rPh sb="0" eb="2">
      <t>ヤマザキ</t>
    </rPh>
    <phoneticPr fontId="12"/>
  </si>
  <si>
    <t>都庁大会(短)</t>
    <rPh sb="0" eb="4">
      <t>トチョウタイカイ</t>
    </rPh>
    <rPh sb="5" eb="6">
      <t>タン</t>
    </rPh>
    <phoneticPr fontId="12"/>
  </si>
  <si>
    <t>谷中</t>
    <rPh sb="0" eb="2">
      <t>ヤナカ</t>
    </rPh>
    <phoneticPr fontId="12"/>
  </si>
  <si>
    <t>梅本</t>
    <rPh sb="0" eb="2">
      <t>ウメモト</t>
    </rPh>
    <phoneticPr fontId="12"/>
  </si>
  <si>
    <t>Br：大場</t>
    <rPh sb="3" eb="5">
      <t>オオバ</t>
    </rPh>
    <phoneticPr fontId="12"/>
  </si>
  <si>
    <t>間宮</t>
    <rPh sb="0" eb="2">
      <t>マミヤ</t>
    </rPh>
    <phoneticPr fontId="12"/>
  </si>
  <si>
    <t>Br：直井</t>
    <rPh sb="3" eb="5">
      <t>ナオイ</t>
    </rPh>
    <phoneticPr fontId="12"/>
  </si>
  <si>
    <t>大谷</t>
    <rPh sb="0" eb="2">
      <t>オオタニ</t>
    </rPh>
    <phoneticPr fontId="12"/>
  </si>
  <si>
    <t>ベストタイム</t>
    <phoneticPr fontId="12"/>
  </si>
  <si>
    <t>　50mトレーニング強度表　</t>
    <rPh sb="10" eb="12">
      <t>キョウド</t>
    </rPh>
    <rPh sb="12" eb="13">
      <t>ヒョウ</t>
    </rPh>
    <phoneticPr fontId="12"/>
  </si>
  <si>
    <t>フォーミング
IMの順番で1本ずつを2セット</t>
    <rPh sb="10" eb="12">
      <t>ジュンバン</t>
    </rPh>
    <rPh sb="14" eb="15">
      <t>ホン</t>
    </rPh>
    <phoneticPr fontId="2"/>
  </si>
  <si>
    <t>奇数：Easy　偶数：Hard</t>
    <rPh sb="0" eb="2">
      <t>キスウ</t>
    </rPh>
    <rPh sb="8" eb="10">
      <t>グウスウ</t>
    </rPh>
    <phoneticPr fontId="2"/>
  </si>
  <si>
    <t>メリハリをつけて泳ぐ</t>
    <rPh sb="8" eb="9">
      <t>オヨ</t>
    </rPh>
    <phoneticPr fontId="2"/>
  </si>
  <si>
    <t>チョイス</t>
    <phoneticPr fontId="2"/>
  </si>
  <si>
    <t>フォームを整える</t>
    <rPh sb="5" eb="6">
      <t>トトノ</t>
    </rPh>
    <phoneticPr fontId="2"/>
  </si>
  <si>
    <t>選手コースＡ</t>
    <rPh sb="0" eb="2">
      <t>センシュ</t>
    </rPh>
    <phoneticPr fontId="2"/>
  </si>
  <si>
    <t>選手コースＢ</t>
    <rPh sb="0" eb="2">
      <t>センシュ</t>
    </rPh>
    <phoneticPr fontId="2"/>
  </si>
  <si>
    <t>選手コースＣ</t>
    <rPh sb="0" eb="2">
      <t>センシュ</t>
    </rPh>
    <phoneticPr fontId="2"/>
  </si>
  <si>
    <t>大会に向けて全力を出し切りましょう</t>
    <rPh sb="0" eb="2">
      <t>タイカイ</t>
    </rPh>
    <rPh sb="3" eb="4">
      <t>ム</t>
    </rPh>
    <rPh sb="6" eb="8">
      <t>ゼンリョク</t>
    </rPh>
    <rPh sb="9" eb="10">
      <t>ダ</t>
    </rPh>
    <rPh sb="11" eb="12">
      <t>キ</t>
    </rPh>
    <phoneticPr fontId="2"/>
  </si>
  <si>
    <t>徐々にスピードを上げましょう</t>
    <rPh sb="0" eb="2">
      <t>ジョジョ</t>
    </rPh>
    <rPh sb="8" eb="9">
      <t>ア</t>
    </rPh>
    <phoneticPr fontId="2"/>
  </si>
  <si>
    <t>ＥＮ3</t>
    <phoneticPr fontId="2"/>
  </si>
  <si>
    <t>ＤＥＳ１～３</t>
    <phoneticPr fontId="2"/>
  </si>
  <si>
    <t>ＡＬＬ ＯＵＴを２本
日本実業団出る人：出場種目
出ない人：好きな種目・距離</t>
    <rPh sb="9" eb="10">
      <t>ホン</t>
    </rPh>
    <rPh sb="11" eb="13">
      <t>ニホン</t>
    </rPh>
    <rPh sb="13" eb="16">
      <t>ジツギョウダン</t>
    </rPh>
    <rPh sb="16" eb="17">
      <t>デ</t>
    </rPh>
    <rPh sb="18" eb="19">
      <t>ヒト</t>
    </rPh>
    <rPh sb="20" eb="22">
      <t>シュツジョウ</t>
    </rPh>
    <rPh sb="22" eb="24">
      <t>シュモク</t>
    </rPh>
    <rPh sb="25" eb="26">
      <t>デ</t>
    </rPh>
    <rPh sb="28" eb="29">
      <t>ヒト</t>
    </rPh>
    <rPh sb="30" eb="31">
      <t>ス</t>
    </rPh>
    <rPh sb="33" eb="35">
      <t>シュモク</t>
    </rPh>
    <rPh sb="36" eb="38">
      <t>キョリ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</si>
</sst>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e\.m\.d;@"/>
    <numFmt numFmtId="178" formatCode="0.0%"/>
    <numFmt numFmtId="179" formatCode="0.0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8"/>
      <color indexed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316">
    <xf numFmtId="0" fontId="0" fillId="0" borderId="0" xfId="0"/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21" fontId="3" fillId="0" borderId="2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21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46" fontId="3" fillId="0" borderId="0" xfId="0" applyNumberFormat="1" applyFont="1" applyBorder="1" applyAlignment="1">
      <alignment horizontal="center" vertical="center" shrinkToFit="1"/>
    </xf>
    <xf numFmtId="21" fontId="3" fillId="0" borderId="0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56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177" fontId="5" fillId="0" borderId="0" xfId="0" applyNumberFormat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176" fontId="9" fillId="0" borderId="3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wrapText="1" shrinkToFit="1"/>
    </xf>
    <xf numFmtId="0" fontId="8" fillId="0" borderId="14" xfId="0" applyFont="1" applyFill="1" applyBorder="1" applyAlignment="1">
      <alignment horizontal="left" vertical="center" wrapText="1" shrinkToFit="1"/>
    </xf>
    <xf numFmtId="0" fontId="6" fillId="0" borderId="5" xfId="0" applyFont="1" applyFill="1" applyBorder="1" applyAlignment="1">
      <alignment horizontal="left" vertical="center" wrapText="1" shrinkToFit="1"/>
    </xf>
    <xf numFmtId="176" fontId="9" fillId="0" borderId="10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wrapText="1" shrinkToFit="1"/>
    </xf>
    <xf numFmtId="21" fontId="3" fillId="0" borderId="1" xfId="0" applyNumberFormat="1" applyFont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center" vertical="center" wrapText="1" shrinkToFit="1"/>
    </xf>
    <xf numFmtId="21" fontId="3" fillId="0" borderId="3" xfId="0" applyNumberFormat="1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center" vertical="center" shrinkToFit="1"/>
    </xf>
    <xf numFmtId="21" fontId="3" fillId="0" borderId="6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wrapText="1" shrinkToFit="1"/>
    </xf>
    <xf numFmtId="176" fontId="3" fillId="0" borderId="26" xfId="0" applyNumberFormat="1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14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3" fillId="0" borderId="0" xfId="3" applyFont="1">
      <alignment vertical="center"/>
    </xf>
    <xf numFmtId="0" fontId="13" fillId="0" borderId="0" xfId="3" applyFont="1" applyAlignment="1">
      <alignment horizontal="center" vertical="center"/>
    </xf>
    <xf numFmtId="0" fontId="13" fillId="0" borderId="42" xfId="3" applyFont="1" applyBorder="1" applyAlignment="1">
      <alignment vertical="center"/>
    </xf>
    <xf numFmtId="0" fontId="13" fillId="2" borderId="21" xfId="3" applyFont="1" applyFill="1" applyBorder="1" applyAlignment="1">
      <alignment horizontal="center" vertical="center"/>
    </xf>
    <xf numFmtId="2" fontId="15" fillId="2" borderId="21" xfId="3" applyNumberFormat="1" applyFont="1" applyFill="1" applyBorder="1" applyAlignment="1">
      <alignment horizontal="center" vertical="center"/>
    </xf>
    <xf numFmtId="179" fontId="15" fillId="2" borderId="16" xfId="3" applyNumberFormat="1" applyFont="1" applyFill="1" applyBorder="1" applyAlignment="1">
      <alignment horizontal="center" vertical="center"/>
    </xf>
    <xf numFmtId="179" fontId="15" fillId="2" borderId="45" xfId="3" applyNumberFormat="1" applyFont="1" applyFill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3" fillId="0" borderId="47" xfId="3" applyFont="1" applyBorder="1" applyAlignment="1">
      <alignment vertical="center"/>
    </xf>
    <xf numFmtId="0" fontId="13" fillId="0" borderId="5" xfId="3" applyFont="1" applyBorder="1" applyAlignment="1">
      <alignment horizontal="center" vertical="center"/>
    </xf>
    <xf numFmtId="2" fontId="15" fillId="0" borderId="5" xfId="3" applyNumberFormat="1" applyFont="1" applyBorder="1" applyAlignment="1">
      <alignment horizontal="center" vertical="center"/>
    </xf>
    <xf numFmtId="179" fontId="15" fillId="0" borderId="16" xfId="3" applyNumberFormat="1" applyFont="1" applyBorder="1" applyAlignment="1">
      <alignment horizontal="center" vertical="center"/>
    </xf>
    <xf numFmtId="179" fontId="15" fillId="0" borderId="45" xfId="3" applyNumberFormat="1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179" fontId="15" fillId="0" borderId="15" xfId="3" applyNumberFormat="1" applyFont="1" applyFill="1" applyBorder="1" applyAlignment="1">
      <alignment horizontal="center" vertical="center"/>
    </xf>
    <xf numFmtId="179" fontId="15" fillId="0" borderId="48" xfId="3" applyNumberFormat="1" applyFont="1" applyFill="1" applyBorder="1" applyAlignment="1">
      <alignment horizontal="center" vertical="center"/>
    </xf>
    <xf numFmtId="179" fontId="15" fillId="2" borderId="15" xfId="3" applyNumberFormat="1" applyFont="1" applyFill="1" applyBorder="1" applyAlignment="1">
      <alignment horizontal="center" vertical="center"/>
    </xf>
    <xf numFmtId="179" fontId="15" fillId="2" borderId="48" xfId="3" applyNumberFormat="1" applyFont="1" applyFill="1" applyBorder="1" applyAlignment="1">
      <alignment horizontal="center" vertical="center"/>
    </xf>
    <xf numFmtId="179" fontId="15" fillId="0" borderId="15" xfId="3" applyNumberFormat="1" applyFont="1" applyBorder="1" applyAlignment="1">
      <alignment horizontal="center" vertical="center"/>
    </xf>
    <xf numFmtId="179" fontId="15" fillId="0" borderId="48" xfId="3" applyNumberFormat="1" applyFont="1" applyBorder="1" applyAlignment="1">
      <alignment horizontal="center" vertical="center"/>
    </xf>
    <xf numFmtId="0" fontId="13" fillId="0" borderId="47" xfId="3" applyFont="1" applyBorder="1" applyAlignment="1">
      <alignment vertical="center" textRotation="255"/>
    </xf>
    <xf numFmtId="0" fontId="16" fillId="0" borderId="49" xfId="3" applyFont="1" applyBorder="1" applyAlignment="1">
      <alignment horizontal="center" vertical="center"/>
    </xf>
    <xf numFmtId="0" fontId="16" fillId="0" borderId="50" xfId="3" applyFont="1" applyBorder="1" applyAlignment="1">
      <alignment horizontal="center" vertical="center"/>
    </xf>
    <xf numFmtId="2" fontId="15" fillId="0" borderId="21" xfId="3" applyNumberFormat="1" applyFont="1" applyBorder="1" applyAlignment="1">
      <alignment horizontal="center" vertical="center"/>
    </xf>
    <xf numFmtId="0" fontId="13" fillId="0" borderId="46" xfId="3" applyFont="1" applyBorder="1" applyAlignment="1">
      <alignment horizontal="center" vertical="center"/>
    </xf>
    <xf numFmtId="0" fontId="13" fillId="0" borderId="51" xfId="3" applyFont="1" applyBorder="1" applyAlignment="1">
      <alignment vertical="center"/>
    </xf>
    <xf numFmtId="0" fontId="13" fillId="0" borderId="52" xfId="3" applyFont="1" applyBorder="1" applyAlignment="1">
      <alignment horizontal="center" vertical="center"/>
    </xf>
    <xf numFmtId="2" fontId="15" fillId="0" borderId="52" xfId="3" applyNumberFormat="1" applyFont="1" applyBorder="1" applyAlignment="1">
      <alignment horizontal="center" vertical="center"/>
    </xf>
    <xf numFmtId="179" fontId="15" fillId="0" borderId="52" xfId="3" applyNumberFormat="1" applyFont="1" applyBorder="1" applyAlignment="1">
      <alignment horizontal="center" vertical="center"/>
    </xf>
    <xf numFmtId="179" fontId="15" fillId="0" borderId="36" xfId="3" applyNumberFormat="1" applyFont="1" applyBorder="1" applyAlignment="1">
      <alignment horizontal="center" vertical="center"/>
    </xf>
    <xf numFmtId="179" fontId="15" fillId="0" borderId="40" xfId="3" applyNumberFormat="1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178" fontId="15" fillId="0" borderId="35" xfId="3" applyNumberFormat="1" applyFont="1" applyBorder="1" applyAlignment="1">
      <alignment horizontal="center" vertical="center"/>
    </xf>
    <xf numFmtId="9" fontId="15" fillId="0" borderId="36" xfId="3" applyNumberFormat="1" applyFont="1" applyBorder="1" applyAlignment="1">
      <alignment horizontal="center" vertical="center"/>
    </xf>
    <xf numFmtId="9" fontId="15" fillId="0" borderId="40" xfId="3" applyNumberFormat="1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wrapText="1" shrinkToFit="1"/>
    </xf>
    <xf numFmtId="176" fontId="9" fillId="0" borderId="4" xfId="0" applyNumberFormat="1" applyFont="1" applyBorder="1" applyAlignment="1">
      <alignment horizontal="center" vertical="center" shrinkToFit="1"/>
    </xf>
    <xf numFmtId="2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21" fontId="9" fillId="0" borderId="2" xfId="0" applyNumberFormat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21" fontId="17" fillId="0" borderId="0" xfId="0" applyNumberFormat="1" applyFont="1" applyBorder="1" applyAlignment="1">
      <alignment horizontal="center" vertical="center" shrinkToFit="1"/>
    </xf>
    <xf numFmtId="56" fontId="19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 shrinkToFit="1"/>
    </xf>
    <xf numFmtId="177" fontId="9" fillId="0" borderId="0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56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62" xfId="0" applyFont="1" applyFill="1" applyBorder="1" applyAlignment="1">
      <alignment horizontal="center" vertical="center" shrinkToFit="1"/>
    </xf>
    <xf numFmtId="179" fontId="15" fillId="0" borderId="15" xfId="3" applyNumberFormat="1" applyFont="1" applyBorder="1" applyAlignment="1">
      <alignment horizontal="center" vertical="center"/>
    </xf>
    <xf numFmtId="179" fontId="15" fillId="0" borderId="17" xfId="3" applyNumberFormat="1" applyFont="1" applyBorder="1" applyAlignment="1">
      <alignment horizontal="center" vertical="center"/>
    </xf>
    <xf numFmtId="179" fontId="15" fillId="2" borderId="15" xfId="3" applyNumberFormat="1" applyFont="1" applyFill="1" applyBorder="1" applyAlignment="1">
      <alignment horizontal="center" vertical="center"/>
    </xf>
    <xf numFmtId="179" fontId="15" fillId="2" borderId="17" xfId="3" applyNumberFormat="1" applyFont="1" applyFill="1" applyBorder="1" applyAlignment="1">
      <alignment horizontal="center" vertical="center"/>
    </xf>
    <xf numFmtId="179" fontId="15" fillId="0" borderId="38" xfId="3" applyNumberFormat="1" applyFont="1" applyBorder="1" applyAlignment="1">
      <alignment horizontal="center" vertical="center"/>
    </xf>
    <xf numFmtId="179" fontId="15" fillId="0" borderId="39" xfId="3" applyNumberFormat="1" applyFont="1" applyBorder="1" applyAlignment="1">
      <alignment horizontal="center" vertical="center"/>
    </xf>
    <xf numFmtId="179" fontId="15" fillId="0" borderId="15" xfId="3" applyNumberFormat="1" applyFont="1" applyFill="1" applyBorder="1" applyAlignment="1">
      <alignment horizontal="center" vertical="center"/>
    </xf>
    <xf numFmtId="179" fontId="15" fillId="0" borderId="17" xfId="3" applyNumberFormat="1" applyFont="1" applyFill="1" applyBorder="1" applyAlignment="1">
      <alignment horizontal="center" vertical="center"/>
    </xf>
    <xf numFmtId="0" fontId="13" fillId="0" borderId="30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16" fillId="0" borderId="32" xfId="3" applyFont="1" applyBorder="1" applyAlignment="1">
      <alignment horizontal="center" vertical="center"/>
    </xf>
    <xf numFmtId="0" fontId="16" fillId="0" borderId="41" xfId="3" applyFont="1" applyBorder="1" applyAlignment="1">
      <alignment horizontal="center" vertical="center"/>
    </xf>
    <xf numFmtId="178" fontId="15" fillId="0" borderId="36" xfId="3" applyNumberFormat="1" applyFont="1" applyBorder="1" applyAlignment="1">
      <alignment horizontal="center" vertical="center"/>
    </xf>
    <xf numFmtId="178" fontId="15" fillId="0" borderId="37" xfId="3" applyNumberFormat="1" applyFont="1" applyBorder="1" applyAlignment="1">
      <alignment horizontal="center" vertical="center"/>
    </xf>
    <xf numFmtId="9" fontId="15" fillId="0" borderId="36" xfId="3" applyNumberFormat="1" applyFont="1" applyBorder="1" applyAlignment="1">
      <alignment horizontal="center" vertical="center"/>
    </xf>
    <xf numFmtId="9" fontId="15" fillId="0" borderId="37" xfId="3" applyNumberFormat="1" applyFont="1" applyBorder="1" applyAlignment="1">
      <alignment horizontal="center" vertical="center"/>
    </xf>
    <xf numFmtId="179" fontId="15" fillId="2" borderId="43" xfId="3" applyNumberFormat="1" applyFont="1" applyFill="1" applyBorder="1" applyAlignment="1">
      <alignment horizontal="center" vertical="center"/>
    </xf>
    <xf numFmtId="179" fontId="15" fillId="2" borderId="44" xfId="3" applyNumberFormat="1" applyFont="1" applyFill="1" applyBorder="1" applyAlignment="1">
      <alignment horizontal="center" vertical="center"/>
    </xf>
    <xf numFmtId="176" fontId="17" fillId="0" borderId="59" xfId="0" applyNumberFormat="1" applyFont="1" applyFill="1" applyBorder="1" applyAlignment="1">
      <alignment horizontal="center" vertical="center" wrapText="1" shrinkToFit="1"/>
    </xf>
    <xf numFmtId="176" fontId="17" fillId="0" borderId="16" xfId="0" applyNumberFormat="1" applyFont="1" applyFill="1" applyBorder="1" applyAlignment="1">
      <alignment horizontal="center" vertical="center" wrapText="1" shrinkToFit="1"/>
    </xf>
    <xf numFmtId="176" fontId="17" fillId="0" borderId="60" xfId="0" applyNumberFormat="1" applyFont="1" applyFill="1" applyBorder="1" applyAlignment="1">
      <alignment horizontal="center" vertical="center" wrapText="1" shrinkToFit="1"/>
    </xf>
    <xf numFmtId="176" fontId="17" fillId="0" borderId="3" xfId="0" applyNumberFormat="1" applyFont="1" applyFill="1" applyBorder="1" applyAlignment="1">
      <alignment horizontal="center" vertical="center" wrapText="1" shrinkToFit="1"/>
    </xf>
    <xf numFmtId="21" fontId="17" fillId="0" borderId="3" xfId="0" applyNumberFormat="1" applyFont="1" applyFill="1" applyBorder="1" applyAlignment="1">
      <alignment horizontal="center" vertical="center" wrapText="1" shrinkToFit="1"/>
    </xf>
    <xf numFmtId="176" fontId="17" fillId="0" borderId="11" xfId="0" applyNumberFormat="1" applyFont="1" applyFill="1" applyBorder="1" applyAlignment="1">
      <alignment horizontal="center" vertical="center" wrapText="1" shrinkToFit="1"/>
    </xf>
    <xf numFmtId="176" fontId="17" fillId="0" borderId="55" xfId="0" applyNumberFormat="1" applyFont="1" applyFill="1" applyBorder="1" applyAlignment="1">
      <alignment horizontal="center" vertical="center" wrapText="1" shrinkToFit="1"/>
    </xf>
    <xf numFmtId="176" fontId="17" fillId="0" borderId="12" xfId="0" applyNumberFormat="1" applyFont="1" applyFill="1" applyBorder="1" applyAlignment="1">
      <alignment horizontal="center" vertical="center" wrapText="1" shrinkToFit="1"/>
    </xf>
    <xf numFmtId="176" fontId="17" fillId="0" borderId="27" xfId="0" applyNumberFormat="1" applyFont="1" applyFill="1" applyBorder="1" applyAlignment="1">
      <alignment horizontal="center" vertical="center" wrapText="1" shrinkToFit="1"/>
    </xf>
    <xf numFmtId="21" fontId="17" fillId="0" borderId="27" xfId="0" applyNumberFormat="1" applyFont="1" applyFill="1" applyBorder="1" applyAlignment="1">
      <alignment horizontal="center" vertical="center" wrapText="1" shrinkToFit="1"/>
    </xf>
    <xf numFmtId="176" fontId="17" fillId="0" borderId="27" xfId="0" applyNumberFormat="1" applyFont="1" applyFill="1" applyBorder="1" applyAlignment="1">
      <alignment horizontal="center" vertical="center" shrinkToFit="1"/>
    </xf>
    <xf numFmtId="21" fontId="17" fillId="0" borderId="7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176" fontId="17" fillId="0" borderId="12" xfId="0" applyNumberFormat="1" applyFont="1" applyBorder="1" applyAlignment="1">
      <alignment horizontal="center" vertical="center" shrinkToFit="1"/>
    </xf>
    <xf numFmtId="176" fontId="17" fillId="0" borderId="63" xfId="0" applyNumberFormat="1" applyFont="1" applyBorder="1" applyAlignment="1">
      <alignment horizontal="center" vertical="center" shrinkToFit="1"/>
    </xf>
    <xf numFmtId="21" fontId="17" fillId="0" borderId="20" xfId="0" applyNumberFormat="1" applyFont="1" applyBorder="1" applyAlignment="1">
      <alignment horizontal="center" vertical="center" shrinkToFit="1"/>
    </xf>
    <xf numFmtId="21" fontId="17" fillId="0" borderId="37" xfId="0" applyNumberFormat="1" applyFont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176" fontId="17" fillId="0" borderId="23" xfId="0" applyNumberFormat="1" applyFont="1" applyBorder="1" applyAlignment="1">
      <alignment horizontal="center" vertical="center" wrapText="1" shrinkToFit="1"/>
    </xf>
    <xf numFmtId="176" fontId="17" fillId="0" borderId="16" xfId="0" applyNumberFormat="1" applyFont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35" xfId="0" applyFont="1" applyFill="1" applyBorder="1" applyAlignment="1">
      <alignment horizontal="left" vertical="center" wrapText="1" shrinkToFit="1"/>
    </xf>
    <xf numFmtId="176" fontId="17" fillId="0" borderId="14" xfId="0" applyNumberFormat="1" applyFont="1" applyFill="1" applyBorder="1" applyAlignment="1">
      <alignment horizontal="center" vertical="center" wrapText="1" shrinkToFit="1"/>
    </xf>
    <xf numFmtId="176" fontId="17" fillId="0" borderId="36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21" fontId="17" fillId="0" borderId="20" xfId="0" applyNumberFormat="1" applyFont="1" applyFill="1" applyBorder="1" applyAlignment="1">
      <alignment horizontal="center" vertical="center" shrinkToFit="1"/>
    </xf>
    <xf numFmtId="21" fontId="17" fillId="0" borderId="22" xfId="0" applyNumberFormat="1" applyFont="1" applyFill="1" applyBorder="1" applyAlignment="1">
      <alignment horizontal="center" vertical="center" shrinkToFit="1"/>
    </xf>
    <xf numFmtId="176" fontId="17" fillId="0" borderId="12" xfId="0" applyNumberFormat="1" applyFont="1" applyFill="1" applyBorder="1" applyAlignment="1">
      <alignment horizontal="center" vertical="center" shrinkToFit="1"/>
    </xf>
    <xf numFmtId="176" fontId="17" fillId="0" borderId="3" xfId="0" applyNumberFormat="1" applyFont="1" applyFill="1" applyBorder="1" applyAlignment="1">
      <alignment horizontal="center" vertical="center" shrinkToFit="1"/>
    </xf>
    <xf numFmtId="21" fontId="17" fillId="0" borderId="7" xfId="0" applyNumberFormat="1" applyFont="1" applyBorder="1" applyAlignment="1">
      <alignment horizontal="center" vertical="center" shrinkToFit="1"/>
    </xf>
    <xf numFmtId="21" fontId="17" fillId="0" borderId="12" xfId="0" applyNumberFormat="1" applyFont="1" applyBorder="1" applyAlignment="1">
      <alignment horizontal="center" vertical="center" wrapText="1" shrinkToFit="1"/>
    </xf>
    <xf numFmtId="21" fontId="17" fillId="0" borderId="27" xfId="0" applyNumberFormat="1" applyFont="1" applyBorder="1" applyAlignment="1">
      <alignment horizontal="center" vertical="center" wrapText="1" shrinkToFit="1"/>
    </xf>
    <xf numFmtId="176" fontId="17" fillId="0" borderId="14" xfId="0" applyNumberFormat="1" applyFont="1" applyBorder="1" applyAlignment="1">
      <alignment horizontal="center" vertical="center" wrapText="1" shrinkToFit="1"/>
    </xf>
    <xf numFmtId="176" fontId="17" fillId="0" borderId="12" xfId="0" applyNumberFormat="1" applyFont="1" applyBorder="1" applyAlignment="1">
      <alignment horizontal="center" vertical="center" wrapText="1" shrinkToFit="1"/>
    </xf>
    <xf numFmtId="176" fontId="17" fillId="0" borderId="27" xfId="0" applyNumberFormat="1" applyFont="1" applyBorder="1" applyAlignment="1">
      <alignment horizontal="center" vertical="center" wrapText="1" shrinkToFit="1"/>
    </xf>
    <xf numFmtId="176" fontId="17" fillId="0" borderId="27" xfId="0" applyNumberFormat="1" applyFont="1" applyBorder="1" applyAlignment="1">
      <alignment horizontal="center" vertical="center" shrinkToFit="1"/>
    </xf>
    <xf numFmtId="38" fontId="17" fillId="0" borderId="0" xfId="1" applyFont="1" applyBorder="1" applyAlignment="1">
      <alignment horizontal="center" vertical="center" wrapText="1" shrinkToFit="1"/>
    </xf>
    <xf numFmtId="21" fontId="17" fillId="0" borderId="3" xfId="0" applyNumberFormat="1" applyFont="1" applyBorder="1" applyAlignment="1">
      <alignment horizontal="center" vertical="center" wrapText="1" shrinkToFit="1"/>
    </xf>
    <xf numFmtId="21" fontId="17" fillId="0" borderId="22" xfId="0" applyNumberFormat="1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 shrinkToFit="1"/>
    </xf>
    <xf numFmtId="21" fontId="17" fillId="0" borderId="12" xfId="0" applyNumberFormat="1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left" vertical="center" wrapText="1" shrinkToFit="1"/>
    </xf>
    <xf numFmtId="176" fontId="17" fillId="0" borderId="63" xfId="0" applyNumberFormat="1" applyFont="1" applyFill="1" applyBorder="1" applyAlignment="1">
      <alignment horizontal="center" vertical="center" wrapText="1" shrinkToFit="1"/>
    </xf>
    <xf numFmtId="21" fontId="17" fillId="0" borderId="63" xfId="0" applyNumberFormat="1" applyFont="1" applyBorder="1" applyAlignment="1">
      <alignment horizontal="center" vertical="center" wrapText="1" shrinkToFit="1"/>
    </xf>
    <xf numFmtId="176" fontId="17" fillId="0" borderId="3" xfId="0" applyNumberFormat="1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9" fontId="3" fillId="0" borderId="20" xfId="0" applyNumberFormat="1" applyFont="1" applyBorder="1" applyAlignment="1">
      <alignment horizontal="center" vertical="center" wrapText="1" shrinkToFit="1"/>
    </xf>
    <xf numFmtId="9" fontId="3" fillId="0" borderId="22" xfId="0" applyNumberFormat="1" applyFont="1" applyBorder="1" applyAlignment="1">
      <alignment horizontal="center" vertical="center" wrapText="1" shrinkToFit="1"/>
    </xf>
    <xf numFmtId="0" fontId="3" fillId="0" borderId="58" xfId="0" applyFont="1" applyFill="1" applyBorder="1" applyAlignment="1">
      <alignment horizontal="center" vertical="center" wrapText="1" shrinkToFit="1"/>
    </xf>
    <xf numFmtId="0" fontId="3" fillId="0" borderId="31" xfId="0" applyFont="1" applyFill="1" applyBorder="1" applyAlignment="1">
      <alignment horizontal="left" vertical="center" wrapText="1" shrinkToFit="1"/>
    </xf>
    <xf numFmtId="0" fontId="3" fillId="0" borderId="55" xfId="0" applyFont="1" applyFill="1" applyBorder="1" applyAlignment="1">
      <alignment horizontal="center" vertical="center" wrapText="1" shrinkToFit="1"/>
    </xf>
    <xf numFmtId="21" fontId="17" fillId="0" borderId="4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left" vertical="center" wrapText="1" shrinkToFit="1"/>
    </xf>
    <xf numFmtId="0" fontId="5" fillId="0" borderId="21" xfId="0" applyFont="1" applyFill="1" applyBorder="1" applyAlignment="1">
      <alignment horizontal="left" vertical="center" wrapText="1" shrinkToFit="1"/>
    </xf>
    <xf numFmtId="176" fontId="9" fillId="0" borderId="14" xfId="0" applyNumberFormat="1" applyFont="1" applyBorder="1" applyAlignment="1">
      <alignment horizontal="center" vertical="center" wrapText="1" shrinkToFit="1"/>
    </xf>
    <xf numFmtId="176" fontId="9" fillId="0" borderId="16" xfId="0" applyNumberFormat="1" applyFont="1" applyBorder="1" applyAlignment="1">
      <alignment horizontal="center" vertical="center" wrapText="1" shrinkToFit="1"/>
    </xf>
    <xf numFmtId="21" fontId="9" fillId="0" borderId="12" xfId="0" applyNumberFormat="1" applyFont="1" applyBorder="1" applyAlignment="1">
      <alignment horizontal="center" vertical="center" wrapText="1" shrinkToFit="1"/>
    </xf>
    <xf numFmtId="21" fontId="9" fillId="0" borderId="3" xfId="0" applyNumberFormat="1" applyFont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21" xfId="0" applyFont="1" applyFill="1" applyBorder="1" applyAlignment="1">
      <alignment horizontal="left" vertical="center" shrinkToFit="1"/>
    </xf>
    <xf numFmtId="176" fontId="9" fillId="0" borderId="12" xfId="0" applyNumberFormat="1" applyFont="1" applyFill="1" applyBorder="1" applyAlignment="1">
      <alignment horizontal="center" vertical="center" wrapText="1" shrinkToFit="1"/>
    </xf>
    <xf numFmtId="176" fontId="9" fillId="0" borderId="3" xfId="0" applyNumberFormat="1" applyFont="1" applyFill="1" applyBorder="1" applyAlignment="1">
      <alignment horizontal="center" vertical="center" wrapText="1" shrinkToFit="1"/>
    </xf>
    <xf numFmtId="21" fontId="9" fillId="0" borderId="12" xfId="0" applyNumberFormat="1" applyFont="1" applyFill="1" applyBorder="1" applyAlignment="1">
      <alignment horizontal="center" vertical="center" wrapText="1" shrinkToFit="1"/>
    </xf>
    <xf numFmtId="21" fontId="9" fillId="0" borderId="3" xfId="0" applyNumberFormat="1" applyFont="1" applyFill="1" applyBorder="1" applyAlignment="1">
      <alignment horizontal="center" vertical="center" wrapText="1" shrinkToFit="1"/>
    </xf>
    <xf numFmtId="38" fontId="3" fillId="0" borderId="0" xfId="1" applyFont="1" applyBorder="1" applyAlignment="1">
      <alignment horizontal="center" vertical="center" wrapText="1" shrinkToFit="1"/>
    </xf>
    <xf numFmtId="176" fontId="9" fillId="0" borderId="12" xfId="0" applyNumberFormat="1" applyFont="1" applyBorder="1" applyAlignment="1">
      <alignment horizontal="center" vertical="center" wrapText="1" shrinkToFit="1"/>
    </xf>
    <xf numFmtId="176" fontId="9" fillId="0" borderId="3" xfId="0" applyNumberFormat="1" applyFont="1" applyBorder="1" applyAlignment="1">
      <alignment horizontal="center" vertical="center" wrapText="1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21" fontId="9" fillId="0" borderId="20" xfId="0" applyNumberFormat="1" applyFont="1" applyBorder="1" applyAlignment="1">
      <alignment horizontal="center" vertical="center" shrinkToFit="1"/>
    </xf>
    <xf numFmtId="21" fontId="9" fillId="0" borderId="22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wrapText="1" shrinkToFit="1"/>
    </xf>
    <xf numFmtId="21" fontId="9" fillId="0" borderId="20" xfId="0" applyNumberFormat="1" applyFont="1" applyFill="1" applyBorder="1" applyAlignment="1">
      <alignment horizontal="center" vertical="center" shrinkToFit="1"/>
    </xf>
    <xf numFmtId="21" fontId="9" fillId="0" borderId="22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 wrapText="1" shrinkToFit="1"/>
    </xf>
    <xf numFmtId="176" fontId="9" fillId="0" borderId="14" xfId="0" applyNumberFormat="1" applyFont="1" applyFill="1" applyBorder="1" applyAlignment="1">
      <alignment horizontal="center" vertical="center" wrapText="1" shrinkToFit="1"/>
    </xf>
    <xf numFmtId="176" fontId="9" fillId="0" borderId="16" xfId="0" applyNumberFormat="1" applyFont="1" applyFill="1" applyBorder="1" applyAlignment="1">
      <alignment horizontal="center" vertical="center" wrapText="1" shrinkToFit="1"/>
    </xf>
    <xf numFmtId="176" fontId="9" fillId="0" borderId="1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 shrinkToFit="1"/>
    </xf>
    <xf numFmtId="176" fontId="9" fillId="0" borderId="23" xfId="0" applyNumberFormat="1" applyFont="1" applyFill="1" applyBorder="1" applyAlignment="1">
      <alignment horizontal="center" vertical="center" wrapText="1" shrinkToFit="1"/>
    </xf>
    <xf numFmtId="176" fontId="9" fillId="0" borderId="27" xfId="0" applyNumberFormat="1" applyFont="1" applyFill="1" applyBorder="1" applyAlignment="1">
      <alignment horizontal="center" vertical="center" wrapText="1" shrinkToFit="1"/>
    </xf>
    <xf numFmtId="21" fontId="9" fillId="0" borderId="27" xfId="0" applyNumberFormat="1" applyFont="1" applyFill="1" applyBorder="1" applyAlignment="1">
      <alignment horizontal="center" vertical="center" wrapText="1" shrinkToFit="1"/>
    </xf>
    <xf numFmtId="21" fontId="9" fillId="0" borderId="7" xfId="0" applyNumberFormat="1" applyFont="1" applyFill="1" applyBorder="1" applyAlignment="1">
      <alignment horizontal="center" vertical="center" shrinkToFit="1"/>
    </xf>
    <xf numFmtId="21" fontId="9" fillId="0" borderId="27" xfId="0" applyNumberFormat="1" applyFont="1" applyBorder="1" applyAlignment="1">
      <alignment horizontal="center" vertical="center" wrapText="1" shrinkToFit="1"/>
    </xf>
    <xf numFmtId="176" fontId="9" fillId="0" borderId="27" xfId="0" applyNumberFormat="1" applyFont="1" applyBorder="1" applyAlignment="1">
      <alignment horizontal="center" vertical="center" shrinkToFit="1"/>
    </xf>
    <xf numFmtId="21" fontId="9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9" fontId="5" fillId="0" borderId="20" xfId="0" applyNumberFormat="1" applyFont="1" applyBorder="1" applyAlignment="1">
      <alignment horizontal="center" vertical="center" wrapText="1" shrinkToFit="1"/>
    </xf>
    <xf numFmtId="9" fontId="5" fillId="0" borderId="22" xfId="0" applyNumberFormat="1" applyFont="1" applyBorder="1" applyAlignment="1">
      <alignment horizontal="center" vertical="center" wrapText="1" shrinkToFit="1"/>
    </xf>
    <xf numFmtId="176" fontId="9" fillId="0" borderId="23" xfId="0" applyNumberFormat="1" applyFont="1" applyBorder="1" applyAlignment="1">
      <alignment horizontal="center" vertical="center" wrapText="1" shrinkToFit="1"/>
    </xf>
    <xf numFmtId="176" fontId="9" fillId="0" borderId="27" xfId="0" applyNumberFormat="1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176" fontId="3" fillId="0" borderId="25" xfId="0" applyNumberFormat="1" applyFont="1" applyBorder="1" applyAlignment="1">
      <alignment horizontal="center" vertical="center" wrapText="1" shrinkToFit="1"/>
    </xf>
    <xf numFmtId="176" fontId="3" fillId="0" borderId="12" xfId="0" applyNumberFormat="1" applyFont="1" applyBorder="1" applyAlignment="1">
      <alignment horizontal="center" vertical="center" wrapText="1" shrinkToFit="1"/>
    </xf>
    <xf numFmtId="176" fontId="3" fillId="0" borderId="13" xfId="0" applyNumberFormat="1" applyFont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left" vertical="center" shrinkToFit="1"/>
    </xf>
    <xf numFmtId="176" fontId="9" fillId="0" borderId="27" xfId="0" applyNumberFormat="1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176" fontId="3" fillId="0" borderId="14" xfId="0" applyNumberFormat="1" applyFont="1" applyBorder="1" applyAlignment="1">
      <alignment horizontal="center" vertical="center" wrapText="1" shrinkToFit="1"/>
    </xf>
    <xf numFmtId="176" fontId="3" fillId="0" borderId="28" xfId="0" applyNumberFormat="1" applyFont="1" applyBorder="1" applyAlignment="1">
      <alignment horizontal="center" vertical="center" wrapText="1" shrinkToFit="1"/>
    </xf>
    <xf numFmtId="176" fontId="3" fillId="0" borderId="11" xfId="0" applyNumberFormat="1" applyFont="1" applyBorder="1" applyAlignment="1">
      <alignment horizontal="center" vertical="center" wrapText="1" shrinkToFit="1"/>
    </xf>
    <xf numFmtId="176" fontId="9" fillId="0" borderId="11" xfId="0" applyNumberFormat="1" applyFont="1" applyBorder="1" applyAlignment="1">
      <alignment horizontal="center" vertical="center" wrapText="1" shrinkToFit="1"/>
    </xf>
    <xf numFmtId="176" fontId="9" fillId="0" borderId="8" xfId="0" applyNumberFormat="1" applyFont="1" applyBorder="1" applyAlignment="1">
      <alignment horizontal="center" vertical="center" wrapText="1" shrinkToFit="1"/>
    </xf>
    <xf numFmtId="21" fontId="9" fillId="0" borderId="13" xfId="0" applyNumberFormat="1" applyFont="1" applyBorder="1" applyAlignment="1">
      <alignment horizontal="center" vertical="center" shrinkToFit="1"/>
    </xf>
    <xf numFmtId="21" fontId="9" fillId="0" borderId="6" xfId="0" applyNumberFormat="1" applyFont="1" applyBorder="1" applyAlignment="1">
      <alignment horizontal="center" vertical="center" shrinkToFit="1"/>
    </xf>
    <xf numFmtId="21" fontId="9" fillId="0" borderId="19" xfId="0" applyNumberFormat="1" applyFont="1" applyFill="1" applyBorder="1" applyAlignment="1">
      <alignment horizontal="center" vertical="center" shrinkToFit="1"/>
    </xf>
    <xf numFmtId="21" fontId="9" fillId="0" borderId="6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9" fontId="5" fillId="0" borderId="12" xfId="0" applyNumberFormat="1" applyFont="1" applyBorder="1" applyAlignment="1">
      <alignment horizontal="center" vertical="center" wrapText="1" shrinkToFit="1"/>
    </xf>
    <xf numFmtId="9" fontId="5" fillId="0" borderId="3" xfId="0" applyNumberFormat="1" applyFont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left" vertical="center" wrapText="1" shrinkToFit="1"/>
    </xf>
    <xf numFmtId="176" fontId="9" fillId="0" borderId="11" xfId="0" applyNumberFormat="1" applyFont="1" applyFill="1" applyBorder="1" applyAlignment="1">
      <alignment horizontal="center" vertical="center" wrapText="1" shrinkToFit="1"/>
    </xf>
    <xf numFmtId="176" fontId="9" fillId="0" borderId="8" xfId="0" applyNumberFormat="1" applyFont="1" applyFill="1" applyBorder="1" applyAlignment="1">
      <alignment horizontal="center" vertical="center" wrapText="1" shrinkToFit="1"/>
    </xf>
    <xf numFmtId="21" fontId="9" fillId="0" borderId="13" xfId="0" applyNumberFormat="1" applyFont="1" applyFill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21" fontId="17" fillId="0" borderId="60" xfId="0" applyNumberFormat="1" applyFont="1" applyBorder="1" applyAlignment="1">
      <alignment horizontal="center" vertical="center" wrapText="1" shrinkToFit="1"/>
    </xf>
    <xf numFmtId="176" fontId="17" fillId="0" borderId="60" xfId="0" applyNumberFormat="1" applyFont="1" applyBorder="1" applyAlignment="1">
      <alignment horizontal="center" vertical="center" shrinkToFit="1"/>
    </xf>
    <xf numFmtId="21" fontId="17" fillId="0" borderId="58" xfId="0" applyNumberFormat="1" applyFont="1" applyBorder="1" applyAlignment="1">
      <alignment horizontal="center" vertical="center" shrinkToFit="1"/>
    </xf>
    <xf numFmtId="21" fontId="17" fillId="0" borderId="32" xfId="0" applyNumberFormat="1" applyFon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1043828</xdr:colOff>
      <xdr:row>0</xdr:row>
      <xdr:rowOff>0</xdr:rowOff>
    </xdr:from>
    <xdr:to>
      <xdr:col>9</xdr:col>
      <xdr:colOff>812426</xdr:colOff>
      <xdr:row>3</xdr:row>
      <xdr:rowOff>101973</xdr:rowOff>
    </xdr:to>
    <xdr:pic>
      <xdr:nvPicPr>
        <xdr:cNvPr id="2" name="Picture 3" descr="ロゴ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0540253" y="0"/>
          <a:ext cx="1511673" cy="1168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168089</xdr:colOff>
      <xdr:row>9</xdr:row>
      <xdr:rowOff>100854</xdr:rowOff>
    </xdr:from>
    <xdr:to>
      <xdr:col>17</xdr:col>
      <xdr:colOff>168089</xdr:colOff>
      <xdr:row>13</xdr:row>
      <xdr:rowOff>403413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2979214" y="3548904"/>
          <a:ext cx="0" cy="1978959"/>
        </a:xfrm>
        <a:prstGeom prst="straightConnector1">
          <a:avLst/>
        </a:prstGeom>
        <a:ln w="63500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1043828</xdr:colOff>
      <xdr:row>0</xdr:row>
      <xdr:rowOff>0</xdr:rowOff>
    </xdr:from>
    <xdr:to>
      <xdr:col>9</xdr:col>
      <xdr:colOff>812426</xdr:colOff>
      <xdr:row>3</xdr:row>
      <xdr:rowOff>101973</xdr:rowOff>
    </xdr:to>
    <xdr:pic>
      <xdr:nvPicPr>
        <xdr:cNvPr id="2" name="Picture 3" descr="ロゴ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0540253" y="0"/>
          <a:ext cx="1511673" cy="1168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168089</xdr:colOff>
      <xdr:row>8</xdr:row>
      <xdr:rowOff>0</xdr:rowOff>
    </xdr:from>
    <xdr:to>
      <xdr:col>17</xdr:col>
      <xdr:colOff>168089</xdr:colOff>
      <xdr:row>11</xdr:row>
      <xdr:rowOff>403413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2979214" y="3548904"/>
          <a:ext cx="0" cy="1978959"/>
        </a:xfrm>
        <a:prstGeom prst="straightConnector1">
          <a:avLst/>
        </a:prstGeom>
        <a:ln w="63500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957547</xdr:colOff>
      <xdr:row>0</xdr:row>
      <xdr:rowOff>0</xdr:rowOff>
    </xdr:from>
    <xdr:to>
      <xdr:col>14</xdr:col>
      <xdr:colOff>827558</xdr:colOff>
      <xdr:row>3</xdr:row>
      <xdr:rowOff>101973</xdr:rowOff>
    </xdr:to>
    <xdr:pic>
      <xdr:nvPicPr>
        <xdr:cNvPr id="3" name="Picture 3" descr="ロゴ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2566841" y="0"/>
          <a:ext cx="1450041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923926</xdr:colOff>
      <xdr:row>0</xdr:row>
      <xdr:rowOff>56029</xdr:rowOff>
    </xdr:from>
    <xdr:to>
      <xdr:col>12</xdr:col>
      <xdr:colOff>923926</xdr:colOff>
      <xdr:row>3</xdr:row>
      <xdr:rowOff>158002</xdr:rowOff>
    </xdr:to>
    <xdr:pic>
      <xdr:nvPicPr>
        <xdr:cNvPr id="4" name="Picture 3" descr="ロゴ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2525376" y="56029"/>
          <a:ext cx="1451161" cy="1168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workbookViewId="0">
      <pane ySplit="4" topLeftCell="A5" activePane="bottomLeft" state="frozen"/>
      <selection activeCell="AE31" sqref="AE31"/>
      <selection pane="bottomLeft" activeCell="G7" sqref="G7:H7"/>
    </sheetView>
  </sheetViews>
  <sheetFormatPr defaultColWidth="9" defaultRowHeight="13.2" x14ac:dyDescent="0.2"/>
  <cols>
    <col min="1" max="1" width="10.33203125" style="71" customWidth="1"/>
    <col min="2" max="2" width="3.44140625" style="71" customWidth="1"/>
    <col min="3" max="3" width="22.6640625" style="71" hidden="1" customWidth="1"/>
    <col min="4" max="4" width="17.33203125" style="72" customWidth="1"/>
    <col min="5" max="8" width="7.44140625" style="72" customWidth="1"/>
    <col min="9" max="9" width="15" style="72" customWidth="1"/>
    <col min="10" max="11" width="7.44140625" style="72" customWidth="1"/>
    <col min="12" max="14" width="15" style="72" customWidth="1"/>
    <col min="15" max="16" width="7.44140625" style="72" customWidth="1"/>
    <col min="17" max="17" width="15" style="72" customWidth="1"/>
    <col min="18" max="18" width="20.88671875" style="72" hidden="1" customWidth="1"/>
    <col min="19" max="16384" width="9" style="71"/>
  </cols>
  <sheetData>
    <row r="1" spans="1:19" ht="16.2" x14ac:dyDescent="0.2">
      <c r="A1" s="69" t="s">
        <v>160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13.8" thickBot="1" x14ac:dyDescent="0.25"/>
    <row r="3" spans="1:19" ht="16.2" x14ac:dyDescent="0.2">
      <c r="B3" s="134"/>
      <c r="C3" s="136" t="s">
        <v>118</v>
      </c>
      <c r="D3" s="138" t="s">
        <v>159</v>
      </c>
      <c r="E3" s="140" t="s">
        <v>119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2"/>
      <c r="R3" s="143" t="s">
        <v>120</v>
      </c>
    </row>
    <row r="4" spans="1:19" ht="16.8" thickBot="1" x14ac:dyDescent="0.25">
      <c r="B4" s="135"/>
      <c r="C4" s="137"/>
      <c r="D4" s="139"/>
      <c r="E4" s="145">
        <v>0.97499999999999998</v>
      </c>
      <c r="F4" s="146"/>
      <c r="G4" s="147">
        <v>0.95</v>
      </c>
      <c r="H4" s="148"/>
      <c r="I4" s="106">
        <v>0.92500000000000004</v>
      </c>
      <c r="J4" s="147">
        <v>0.9</v>
      </c>
      <c r="K4" s="148"/>
      <c r="L4" s="107">
        <v>0.85</v>
      </c>
      <c r="M4" s="107">
        <v>0.8</v>
      </c>
      <c r="N4" s="107">
        <v>0.75</v>
      </c>
      <c r="O4" s="147">
        <v>0.7</v>
      </c>
      <c r="P4" s="148"/>
      <c r="Q4" s="108">
        <v>0.6</v>
      </c>
      <c r="R4" s="144"/>
    </row>
    <row r="5" spans="1:19" ht="18" customHeight="1" x14ac:dyDescent="0.2">
      <c r="B5" s="73"/>
      <c r="C5" s="74" t="s">
        <v>121</v>
      </c>
      <c r="D5" s="75">
        <v>35</v>
      </c>
      <c r="E5" s="149">
        <f>D5/0.975</f>
        <v>35.897435897435898</v>
      </c>
      <c r="F5" s="150"/>
      <c r="G5" s="149">
        <f>D5/0.95</f>
        <v>36.842105263157897</v>
      </c>
      <c r="H5" s="150"/>
      <c r="I5" s="76">
        <f>D5/0.925</f>
        <v>37.837837837837839</v>
      </c>
      <c r="J5" s="149">
        <f t="shared" ref="J5:J42" si="0">D5/0.9</f>
        <v>38.888888888888886</v>
      </c>
      <c r="K5" s="150"/>
      <c r="L5" s="76">
        <f>D5/0.85</f>
        <v>41.176470588235297</v>
      </c>
      <c r="M5" s="76">
        <f>D5/0.8</f>
        <v>43.75</v>
      </c>
      <c r="N5" s="76">
        <f>D5/0.75</f>
        <v>46.666666666666664</v>
      </c>
      <c r="O5" s="149">
        <f>D5/0.7</f>
        <v>50</v>
      </c>
      <c r="P5" s="150"/>
      <c r="Q5" s="77">
        <f>D5/0.6</f>
        <v>58.333333333333336</v>
      </c>
      <c r="R5" s="78" t="s">
        <v>122</v>
      </c>
    </row>
    <row r="6" spans="1:19" ht="18" customHeight="1" x14ac:dyDescent="0.2">
      <c r="B6" s="79"/>
      <c r="C6" s="80" t="s">
        <v>123</v>
      </c>
      <c r="D6" s="81">
        <v>35.5</v>
      </c>
      <c r="E6" s="126">
        <f t="shared" ref="E6:E42" si="1">D6/0.975</f>
        <v>36.410256410256409</v>
      </c>
      <c r="F6" s="127"/>
      <c r="G6" s="126">
        <f t="shared" ref="G6:G42" si="2">D6/0.95</f>
        <v>37.368421052631582</v>
      </c>
      <c r="H6" s="127"/>
      <c r="I6" s="82">
        <f t="shared" ref="I6:I42" si="3">D6/0.925</f>
        <v>38.378378378378379</v>
      </c>
      <c r="J6" s="126">
        <f t="shared" si="0"/>
        <v>39.444444444444443</v>
      </c>
      <c r="K6" s="127"/>
      <c r="L6" s="82">
        <f t="shared" ref="L6:L42" si="4">D6/0.85</f>
        <v>41.764705882352942</v>
      </c>
      <c r="M6" s="82">
        <f t="shared" ref="M6:M42" si="5">D6/0.8</f>
        <v>44.375</v>
      </c>
      <c r="N6" s="82">
        <f t="shared" ref="N6:N42" si="6">D6/0.75</f>
        <v>47.333333333333336</v>
      </c>
      <c r="O6" s="126">
        <f t="shared" ref="O6:O40" si="7">D6/0.7</f>
        <v>50.714285714285715</v>
      </c>
      <c r="P6" s="127"/>
      <c r="Q6" s="83">
        <f t="shared" ref="Q6:Q42" si="8">D6/0.6</f>
        <v>59.166666666666671</v>
      </c>
      <c r="R6" s="84" t="s">
        <v>124</v>
      </c>
    </row>
    <row r="7" spans="1:19" ht="18" customHeight="1" x14ac:dyDescent="0.2">
      <c r="B7" s="79"/>
      <c r="C7" s="85" t="s">
        <v>125</v>
      </c>
      <c r="D7" s="75">
        <v>36</v>
      </c>
      <c r="E7" s="128">
        <f t="shared" si="1"/>
        <v>36.923076923076927</v>
      </c>
      <c r="F7" s="129"/>
      <c r="G7" s="128">
        <f t="shared" si="2"/>
        <v>37.894736842105267</v>
      </c>
      <c r="H7" s="129"/>
      <c r="I7" s="76">
        <f t="shared" si="3"/>
        <v>38.918918918918919</v>
      </c>
      <c r="J7" s="128">
        <f t="shared" si="0"/>
        <v>40</v>
      </c>
      <c r="K7" s="129"/>
      <c r="L7" s="76">
        <f t="shared" si="4"/>
        <v>42.352941176470587</v>
      </c>
      <c r="M7" s="76">
        <f t="shared" si="5"/>
        <v>45</v>
      </c>
      <c r="N7" s="76">
        <f t="shared" si="6"/>
        <v>48</v>
      </c>
      <c r="O7" s="128">
        <f t="shared" si="7"/>
        <v>51.428571428571431</v>
      </c>
      <c r="P7" s="129"/>
      <c r="Q7" s="77">
        <f t="shared" si="8"/>
        <v>60</v>
      </c>
      <c r="R7" s="84" t="s">
        <v>126</v>
      </c>
    </row>
    <row r="8" spans="1:19" ht="18" customHeight="1" x14ac:dyDescent="0.2">
      <c r="B8" s="79"/>
      <c r="C8" s="86" t="s">
        <v>127</v>
      </c>
      <c r="D8" s="81">
        <v>36.5</v>
      </c>
      <c r="E8" s="126">
        <f>D8/0.975</f>
        <v>37.435897435897438</v>
      </c>
      <c r="F8" s="127"/>
      <c r="G8" s="126">
        <f>D8/0.95</f>
        <v>38.421052631578952</v>
      </c>
      <c r="H8" s="127"/>
      <c r="I8" s="82">
        <f>D8/0.925</f>
        <v>39.45945945945946</v>
      </c>
      <c r="J8" s="126">
        <f>D8/0.9</f>
        <v>40.555555555555557</v>
      </c>
      <c r="K8" s="127"/>
      <c r="L8" s="82">
        <f>D8/0.85</f>
        <v>42.941176470588239</v>
      </c>
      <c r="M8" s="82">
        <f>D8/0.8</f>
        <v>45.625</v>
      </c>
      <c r="N8" s="82">
        <f>D8/0.75</f>
        <v>48.666666666666664</v>
      </c>
      <c r="O8" s="126">
        <f>D8/0.7</f>
        <v>52.142857142857146</v>
      </c>
      <c r="P8" s="127"/>
      <c r="Q8" s="83">
        <f>D8/0.6</f>
        <v>60.833333333333336</v>
      </c>
      <c r="R8" s="84" t="s">
        <v>126</v>
      </c>
    </row>
    <row r="9" spans="1:19" ht="18" customHeight="1" x14ac:dyDescent="0.2">
      <c r="B9" s="79"/>
      <c r="C9" s="85" t="s">
        <v>128</v>
      </c>
      <c r="D9" s="75">
        <v>37</v>
      </c>
      <c r="E9" s="128">
        <f t="shared" si="1"/>
        <v>37.948717948717949</v>
      </c>
      <c r="F9" s="129"/>
      <c r="G9" s="128">
        <f t="shared" si="2"/>
        <v>38.94736842105263</v>
      </c>
      <c r="H9" s="129"/>
      <c r="I9" s="76">
        <f t="shared" si="3"/>
        <v>40</v>
      </c>
      <c r="J9" s="128">
        <f t="shared" si="0"/>
        <v>41.111111111111107</v>
      </c>
      <c r="K9" s="129"/>
      <c r="L9" s="76">
        <f t="shared" si="4"/>
        <v>43.529411764705884</v>
      </c>
      <c r="M9" s="76">
        <f t="shared" si="5"/>
        <v>46.25</v>
      </c>
      <c r="N9" s="76">
        <f t="shared" si="6"/>
        <v>49.333333333333336</v>
      </c>
      <c r="O9" s="128">
        <f t="shared" si="7"/>
        <v>52.857142857142861</v>
      </c>
      <c r="P9" s="129"/>
      <c r="Q9" s="77">
        <f t="shared" si="8"/>
        <v>61.666666666666671</v>
      </c>
      <c r="R9" s="84" t="s">
        <v>124</v>
      </c>
    </row>
    <row r="10" spans="1:19" ht="18" customHeight="1" x14ac:dyDescent="0.2">
      <c r="B10" s="79"/>
      <c r="C10" s="87" t="s">
        <v>129</v>
      </c>
      <c r="D10" s="81">
        <v>37.5</v>
      </c>
      <c r="E10" s="132">
        <f t="shared" si="1"/>
        <v>38.46153846153846</v>
      </c>
      <c r="F10" s="133"/>
      <c r="G10" s="132">
        <f t="shared" si="2"/>
        <v>39.473684210526315</v>
      </c>
      <c r="H10" s="133"/>
      <c r="I10" s="88">
        <f t="shared" si="3"/>
        <v>40.54054054054054</v>
      </c>
      <c r="J10" s="132">
        <f t="shared" si="0"/>
        <v>41.666666666666664</v>
      </c>
      <c r="K10" s="133"/>
      <c r="L10" s="88">
        <f t="shared" si="4"/>
        <v>44.117647058823529</v>
      </c>
      <c r="M10" s="88">
        <f t="shared" si="5"/>
        <v>46.875</v>
      </c>
      <c r="N10" s="88">
        <f t="shared" si="6"/>
        <v>50</v>
      </c>
      <c r="O10" s="132">
        <f t="shared" si="7"/>
        <v>53.571428571428577</v>
      </c>
      <c r="P10" s="133"/>
      <c r="Q10" s="89">
        <f t="shared" si="8"/>
        <v>62.5</v>
      </c>
      <c r="R10" s="84" t="s">
        <v>126</v>
      </c>
    </row>
    <row r="11" spans="1:19" ht="18" customHeight="1" x14ac:dyDescent="0.2">
      <c r="B11" s="79"/>
      <c r="C11" s="85" t="s">
        <v>130</v>
      </c>
      <c r="D11" s="75">
        <v>38</v>
      </c>
      <c r="E11" s="128">
        <f t="shared" si="1"/>
        <v>38.974358974358978</v>
      </c>
      <c r="F11" s="129"/>
      <c r="G11" s="128">
        <f t="shared" si="2"/>
        <v>40</v>
      </c>
      <c r="H11" s="129"/>
      <c r="I11" s="90">
        <f t="shared" si="3"/>
        <v>41.081081081081081</v>
      </c>
      <c r="J11" s="128">
        <f t="shared" si="0"/>
        <v>42.222222222222221</v>
      </c>
      <c r="K11" s="129"/>
      <c r="L11" s="90">
        <f t="shared" si="4"/>
        <v>44.705882352941181</v>
      </c>
      <c r="M11" s="90">
        <f t="shared" si="5"/>
        <v>47.5</v>
      </c>
      <c r="N11" s="90">
        <f t="shared" si="6"/>
        <v>50.666666666666664</v>
      </c>
      <c r="O11" s="128">
        <f t="shared" si="7"/>
        <v>54.285714285714292</v>
      </c>
      <c r="P11" s="129"/>
      <c r="Q11" s="91">
        <f t="shared" si="8"/>
        <v>63.333333333333336</v>
      </c>
      <c r="R11" s="78" t="s">
        <v>122</v>
      </c>
    </row>
    <row r="12" spans="1:19" ht="18" customHeight="1" x14ac:dyDescent="0.2">
      <c r="B12" s="79"/>
      <c r="C12" s="87" t="s">
        <v>131</v>
      </c>
      <c r="D12" s="81">
        <v>38.5</v>
      </c>
      <c r="E12" s="132">
        <f t="shared" si="1"/>
        <v>39.487179487179489</v>
      </c>
      <c r="F12" s="133"/>
      <c r="G12" s="132">
        <f t="shared" si="2"/>
        <v>40.526315789473685</v>
      </c>
      <c r="H12" s="133"/>
      <c r="I12" s="88">
        <f t="shared" si="3"/>
        <v>41.621621621621621</v>
      </c>
      <c r="J12" s="132">
        <f t="shared" si="0"/>
        <v>42.777777777777779</v>
      </c>
      <c r="K12" s="133"/>
      <c r="L12" s="88">
        <f t="shared" si="4"/>
        <v>45.294117647058826</v>
      </c>
      <c r="M12" s="88">
        <f t="shared" si="5"/>
        <v>48.125</v>
      </c>
      <c r="N12" s="88">
        <f t="shared" si="6"/>
        <v>51.333333333333336</v>
      </c>
      <c r="O12" s="132">
        <f t="shared" si="7"/>
        <v>55</v>
      </c>
      <c r="P12" s="133"/>
      <c r="Q12" s="89">
        <f t="shared" si="8"/>
        <v>64.166666666666671</v>
      </c>
      <c r="R12" s="84" t="s">
        <v>132</v>
      </c>
    </row>
    <row r="13" spans="1:19" ht="18" customHeight="1" x14ac:dyDescent="0.2">
      <c r="B13" s="79"/>
      <c r="C13" s="85" t="s">
        <v>133</v>
      </c>
      <c r="D13" s="75">
        <v>39</v>
      </c>
      <c r="E13" s="128">
        <f t="shared" si="1"/>
        <v>40</v>
      </c>
      <c r="F13" s="129"/>
      <c r="G13" s="128">
        <f t="shared" si="2"/>
        <v>41.05263157894737</v>
      </c>
      <c r="H13" s="129"/>
      <c r="I13" s="90">
        <f t="shared" si="3"/>
        <v>42.162162162162161</v>
      </c>
      <c r="J13" s="128">
        <f t="shared" si="0"/>
        <v>43.333333333333336</v>
      </c>
      <c r="K13" s="129"/>
      <c r="L13" s="90">
        <f t="shared" si="4"/>
        <v>45.882352941176471</v>
      </c>
      <c r="M13" s="90">
        <f t="shared" si="5"/>
        <v>48.75</v>
      </c>
      <c r="N13" s="90">
        <f t="shared" si="6"/>
        <v>52</v>
      </c>
      <c r="O13" s="128">
        <f t="shared" si="7"/>
        <v>55.714285714285715</v>
      </c>
      <c r="P13" s="129"/>
      <c r="Q13" s="91">
        <f t="shared" si="8"/>
        <v>65</v>
      </c>
      <c r="R13" s="78" t="s">
        <v>122</v>
      </c>
    </row>
    <row r="14" spans="1:19" ht="18" customHeight="1" x14ac:dyDescent="0.2">
      <c r="B14" s="79"/>
      <c r="C14" s="87" t="s">
        <v>134</v>
      </c>
      <c r="D14" s="81">
        <v>39.5</v>
      </c>
      <c r="E14" s="132">
        <f t="shared" si="1"/>
        <v>40.512820512820511</v>
      </c>
      <c r="F14" s="133"/>
      <c r="G14" s="132">
        <f t="shared" si="2"/>
        <v>41.578947368421055</v>
      </c>
      <c r="H14" s="133"/>
      <c r="I14" s="88">
        <f t="shared" si="3"/>
        <v>42.702702702702702</v>
      </c>
      <c r="J14" s="132">
        <f t="shared" si="0"/>
        <v>43.888888888888886</v>
      </c>
      <c r="K14" s="133"/>
      <c r="L14" s="88">
        <f t="shared" si="4"/>
        <v>46.470588235294116</v>
      </c>
      <c r="M14" s="88">
        <f t="shared" si="5"/>
        <v>49.375</v>
      </c>
      <c r="N14" s="88">
        <f t="shared" si="6"/>
        <v>52.666666666666664</v>
      </c>
      <c r="O14" s="132">
        <f t="shared" si="7"/>
        <v>56.428571428571431</v>
      </c>
      <c r="P14" s="133"/>
      <c r="Q14" s="89">
        <f t="shared" si="8"/>
        <v>65.833333333333343</v>
      </c>
      <c r="R14" s="84" t="s">
        <v>124</v>
      </c>
    </row>
    <row r="15" spans="1:19" ht="18" customHeight="1" x14ac:dyDescent="0.2">
      <c r="B15" s="79"/>
      <c r="C15" s="85" t="s">
        <v>135</v>
      </c>
      <c r="D15" s="75">
        <v>40</v>
      </c>
      <c r="E15" s="128">
        <f t="shared" si="1"/>
        <v>41.025641025641029</v>
      </c>
      <c r="F15" s="129"/>
      <c r="G15" s="128">
        <f t="shared" si="2"/>
        <v>42.10526315789474</v>
      </c>
      <c r="H15" s="129"/>
      <c r="I15" s="90">
        <f t="shared" si="3"/>
        <v>43.243243243243242</v>
      </c>
      <c r="J15" s="128">
        <f t="shared" si="0"/>
        <v>44.444444444444443</v>
      </c>
      <c r="K15" s="129"/>
      <c r="L15" s="90">
        <f t="shared" si="4"/>
        <v>47.058823529411768</v>
      </c>
      <c r="M15" s="90">
        <f t="shared" si="5"/>
        <v>50</v>
      </c>
      <c r="N15" s="90">
        <f t="shared" si="6"/>
        <v>53.333333333333336</v>
      </c>
      <c r="O15" s="128">
        <f t="shared" si="7"/>
        <v>57.142857142857146</v>
      </c>
      <c r="P15" s="129"/>
      <c r="Q15" s="91">
        <f t="shared" si="8"/>
        <v>66.666666666666671</v>
      </c>
      <c r="R15" s="84" t="s">
        <v>132</v>
      </c>
    </row>
    <row r="16" spans="1:19" ht="18" customHeight="1" x14ac:dyDescent="0.2">
      <c r="B16" s="79"/>
      <c r="C16" s="87" t="s">
        <v>136</v>
      </c>
      <c r="D16" s="81">
        <v>40.5</v>
      </c>
      <c r="E16" s="132">
        <f t="shared" si="1"/>
        <v>41.53846153846154</v>
      </c>
      <c r="F16" s="133"/>
      <c r="G16" s="132">
        <f t="shared" si="2"/>
        <v>42.631578947368425</v>
      </c>
      <c r="H16" s="133"/>
      <c r="I16" s="88">
        <f t="shared" si="3"/>
        <v>43.783783783783782</v>
      </c>
      <c r="J16" s="132">
        <f t="shared" si="0"/>
        <v>45</v>
      </c>
      <c r="K16" s="133"/>
      <c r="L16" s="88">
        <f t="shared" si="4"/>
        <v>47.647058823529413</v>
      </c>
      <c r="M16" s="88">
        <f t="shared" si="5"/>
        <v>50.625</v>
      </c>
      <c r="N16" s="88">
        <f t="shared" si="6"/>
        <v>54</v>
      </c>
      <c r="O16" s="132">
        <f t="shared" si="7"/>
        <v>57.857142857142861</v>
      </c>
      <c r="P16" s="133"/>
      <c r="Q16" s="89">
        <f t="shared" si="8"/>
        <v>67.5</v>
      </c>
      <c r="R16" s="78" t="s">
        <v>122</v>
      </c>
    </row>
    <row r="17" spans="2:18" ht="18" customHeight="1" x14ac:dyDescent="0.2">
      <c r="B17" s="79"/>
      <c r="C17" s="85" t="s">
        <v>137</v>
      </c>
      <c r="D17" s="75">
        <v>41</v>
      </c>
      <c r="E17" s="128">
        <f t="shared" si="1"/>
        <v>42.051282051282051</v>
      </c>
      <c r="F17" s="129"/>
      <c r="G17" s="128">
        <f t="shared" si="2"/>
        <v>43.15789473684211</v>
      </c>
      <c r="H17" s="129"/>
      <c r="I17" s="90">
        <f t="shared" si="3"/>
        <v>44.324324324324323</v>
      </c>
      <c r="J17" s="128">
        <f t="shared" si="0"/>
        <v>45.555555555555557</v>
      </c>
      <c r="K17" s="129"/>
      <c r="L17" s="90">
        <f t="shared" si="4"/>
        <v>48.235294117647058</v>
      </c>
      <c r="M17" s="90">
        <f t="shared" si="5"/>
        <v>51.25</v>
      </c>
      <c r="N17" s="90">
        <f t="shared" si="6"/>
        <v>54.666666666666664</v>
      </c>
      <c r="O17" s="128">
        <f t="shared" si="7"/>
        <v>58.571428571428577</v>
      </c>
      <c r="P17" s="129"/>
      <c r="Q17" s="91">
        <f t="shared" si="8"/>
        <v>68.333333333333343</v>
      </c>
      <c r="R17" s="84" t="s">
        <v>138</v>
      </c>
    </row>
    <row r="18" spans="2:18" ht="18" customHeight="1" x14ac:dyDescent="0.2">
      <c r="B18" s="79"/>
      <c r="C18" s="87" t="s">
        <v>139</v>
      </c>
      <c r="D18" s="81">
        <v>41.5</v>
      </c>
      <c r="E18" s="132">
        <f t="shared" si="1"/>
        <v>42.564102564102562</v>
      </c>
      <c r="F18" s="133"/>
      <c r="G18" s="132">
        <f t="shared" si="2"/>
        <v>43.684210526315795</v>
      </c>
      <c r="H18" s="133"/>
      <c r="I18" s="88">
        <f t="shared" si="3"/>
        <v>44.864864864864863</v>
      </c>
      <c r="J18" s="132">
        <f t="shared" si="0"/>
        <v>46.111111111111107</v>
      </c>
      <c r="K18" s="133"/>
      <c r="L18" s="88">
        <f t="shared" si="4"/>
        <v>48.82352941176471</v>
      </c>
      <c r="M18" s="88">
        <f t="shared" si="5"/>
        <v>51.875</v>
      </c>
      <c r="N18" s="88">
        <f t="shared" si="6"/>
        <v>55.333333333333336</v>
      </c>
      <c r="O18" s="132">
        <f t="shared" si="7"/>
        <v>59.285714285714292</v>
      </c>
      <c r="P18" s="133"/>
      <c r="Q18" s="89">
        <f t="shared" si="8"/>
        <v>69.166666666666671</v>
      </c>
      <c r="R18" s="78" t="s">
        <v>122</v>
      </c>
    </row>
    <row r="19" spans="2:18" ht="18" customHeight="1" x14ac:dyDescent="0.2">
      <c r="B19" s="79"/>
      <c r="C19" s="85" t="s">
        <v>140</v>
      </c>
      <c r="D19" s="75">
        <v>42</v>
      </c>
      <c r="E19" s="128">
        <f t="shared" si="1"/>
        <v>43.07692307692308</v>
      </c>
      <c r="F19" s="129"/>
      <c r="G19" s="128">
        <f t="shared" si="2"/>
        <v>44.210526315789473</v>
      </c>
      <c r="H19" s="129"/>
      <c r="I19" s="90">
        <f t="shared" si="3"/>
        <v>45.405405405405403</v>
      </c>
      <c r="J19" s="128">
        <f t="shared" si="0"/>
        <v>46.666666666666664</v>
      </c>
      <c r="K19" s="129"/>
      <c r="L19" s="90">
        <f t="shared" si="4"/>
        <v>49.411764705882355</v>
      </c>
      <c r="M19" s="90">
        <f t="shared" si="5"/>
        <v>52.5</v>
      </c>
      <c r="N19" s="90">
        <f t="shared" si="6"/>
        <v>56</v>
      </c>
      <c r="O19" s="128">
        <f t="shared" si="7"/>
        <v>60.000000000000007</v>
      </c>
      <c r="P19" s="129"/>
      <c r="Q19" s="91">
        <f t="shared" si="8"/>
        <v>70</v>
      </c>
      <c r="R19" s="78" t="s">
        <v>124</v>
      </c>
    </row>
    <row r="20" spans="2:18" ht="18" customHeight="1" x14ac:dyDescent="0.2">
      <c r="B20" s="79"/>
      <c r="C20" s="80" t="s">
        <v>141</v>
      </c>
      <c r="D20" s="81">
        <v>42.5</v>
      </c>
      <c r="E20" s="126">
        <f t="shared" si="1"/>
        <v>43.589743589743591</v>
      </c>
      <c r="F20" s="127"/>
      <c r="G20" s="126">
        <f t="shared" si="2"/>
        <v>44.736842105263158</v>
      </c>
      <c r="H20" s="127"/>
      <c r="I20" s="92">
        <f t="shared" si="3"/>
        <v>45.945945945945944</v>
      </c>
      <c r="J20" s="126">
        <f t="shared" si="0"/>
        <v>47.222222222222221</v>
      </c>
      <c r="K20" s="127"/>
      <c r="L20" s="92">
        <f t="shared" si="4"/>
        <v>50</v>
      </c>
      <c r="M20" s="92">
        <f t="shared" si="5"/>
        <v>53.125</v>
      </c>
      <c r="N20" s="92">
        <f t="shared" si="6"/>
        <v>56.666666666666664</v>
      </c>
      <c r="O20" s="126">
        <f t="shared" si="7"/>
        <v>60.714285714285715</v>
      </c>
      <c r="P20" s="127"/>
      <c r="Q20" s="93">
        <f t="shared" si="8"/>
        <v>70.833333333333343</v>
      </c>
      <c r="R20" s="78" t="s">
        <v>122</v>
      </c>
    </row>
    <row r="21" spans="2:18" ht="18" customHeight="1" x14ac:dyDescent="0.2">
      <c r="B21" s="79"/>
      <c r="C21" s="85" t="s">
        <v>142</v>
      </c>
      <c r="D21" s="75">
        <v>43</v>
      </c>
      <c r="E21" s="128">
        <f t="shared" si="1"/>
        <v>44.102564102564102</v>
      </c>
      <c r="F21" s="129"/>
      <c r="G21" s="128">
        <f t="shared" si="2"/>
        <v>45.263157894736842</v>
      </c>
      <c r="H21" s="129"/>
      <c r="I21" s="90">
        <f t="shared" si="3"/>
        <v>46.486486486486484</v>
      </c>
      <c r="J21" s="128">
        <f t="shared" si="0"/>
        <v>47.777777777777779</v>
      </c>
      <c r="K21" s="129"/>
      <c r="L21" s="90">
        <f t="shared" si="4"/>
        <v>50.588235294117645</v>
      </c>
      <c r="M21" s="90">
        <f t="shared" si="5"/>
        <v>53.75</v>
      </c>
      <c r="N21" s="90">
        <f t="shared" si="6"/>
        <v>57.333333333333336</v>
      </c>
      <c r="O21" s="128">
        <f t="shared" si="7"/>
        <v>61.428571428571431</v>
      </c>
      <c r="P21" s="129"/>
      <c r="Q21" s="91">
        <f t="shared" si="8"/>
        <v>71.666666666666671</v>
      </c>
      <c r="R21" s="84" t="s">
        <v>143</v>
      </c>
    </row>
    <row r="22" spans="2:18" ht="18" customHeight="1" x14ac:dyDescent="0.2">
      <c r="B22" s="79"/>
      <c r="C22" s="80" t="s">
        <v>144</v>
      </c>
      <c r="D22" s="81">
        <v>43.5</v>
      </c>
      <c r="E22" s="126">
        <f t="shared" si="1"/>
        <v>44.615384615384613</v>
      </c>
      <c r="F22" s="127"/>
      <c r="G22" s="126">
        <f t="shared" si="2"/>
        <v>45.789473684210527</v>
      </c>
      <c r="H22" s="127"/>
      <c r="I22" s="92">
        <f t="shared" si="3"/>
        <v>47.027027027027025</v>
      </c>
      <c r="J22" s="126">
        <f t="shared" si="0"/>
        <v>48.333333333333329</v>
      </c>
      <c r="K22" s="127"/>
      <c r="L22" s="92">
        <f t="shared" si="4"/>
        <v>51.176470588235297</v>
      </c>
      <c r="M22" s="92">
        <f t="shared" si="5"/>
        <v>54.375</v>
      </c>
      <c r="N22" s="92">
        <f t="shared" si="6"/>
        <v>58</v>
      </c>
      <c r="O22" s="126">
        <f t="shared" si="7"/>
        <v>62.142857142857146</v>
      </c>
      <c r="P22" s="127"/>
      <c r="Q22" s="93">
        <f t="shared" si="8"/>
        <v>72.5</v>
      </c>
      <c r="R22" s="84" t="s">
        <v>132</v>
      </c>
    </row>
    <row r="23" spans="2:18" ht="18" customHeight="1" x14ac:dyDescent="0.2">
      <c r="B23" s="94"/>
      <c r="C23" s="85" t="s">
        <v>145</v>
      </c>
      <c r="D23" s="75">
        <v>44</v>
      </c>
      <c r="E23" s="128">
        <f t="shared" si="1"/>
        <v>45.128205128205131</v>
      </c>
      <c r="F23" s="129"/>
      <c r="G23" s="128">
        <f>D23/0.95</f>
        <v>46.315789473684212</v>
      </c>
      <c r="H23" s="129"/>
      <c r="I23" s="90">
        <f t="shared" si="3"/>
        <v>47.567567567567565</v>
      </c>
      <c r="J23" s="128">
        <f t="shared" si="0"/>
        <v>48.888888888888886</v>
      </c>
      <c r="K23" s="129"/>
      <c r="L23" s="90">
        <f>D23/0.85</f>
        <v>51.764705882352942</v>
      </c>
      <c r="M23" s="90">
        <f>D23/0.8</f>
        <v>55</v>
      </c>
      <c r="N23" s="90">
        <f>D23/0.75</f>
        <v>58.666666666666664</v>
      </c>
      <c r="O23" s="128">
        <f>D23/0.7</f>
        <v>62.857142857142861</v>
      </c>
      <c r="P23" s="129"/>
      <c r="Q23" s="91">
        <f>D23/0.6</f>
        <v>73.333333333333343</v>
      </c>
      <c r="R23" s="84" t="s">
        <v>143</v>
      </c>
    </row>
    <row r="24" spans="2:18" ht="18" customHeight="1" x14ac:dyDescent="0.2">
      <c r="B24" s="79"/>
      <c r="C24" s="80" t="s">
        <v>146</v>
      </c>
      <c r="D24" s="81">
        <v>44.5</v>
      </c>
      <c r="E24" s="126">
        <f t="shared" si="1"/>
        <v>45.641025641025642</v>
      </c>
      <c r="F24" s="127"/>
      <c r="G24" s="126">
        <f t="shared" si="2"/>
        <v>46.842105263157897</v>
      </c>
      <c r="H24" s="127"/>
      <c r="I24" s="92">
        <f t="shared" si="3"/>
        <v>48.108108108108105</v>
      </c>
      <c r="J24" s="126">
        <f t="shared" si="0"/>
        <v>49.444444444444443</v>
      </c>
      <c r="K24" s="127"/>
      <c r="L24" s="92">
        <f t="shared" si="4"/>
        <v>52.352941176470587</v>
      </c>
      <c r="M24" s="92">
        <f t="shared" si="5"/>
        <v>55.625</v>
      </c>
      <c r="N24" s="92">
        <f t="shared" si="6"/>
        <v>59.333333333333336</v>
      </c>
      <c r="O24" s="126">
        <f t="shared" si="7"/>
        <v>63.571428571428577</v>
      </c>
      <c r="P24" s="127"/>
      <c r="Q24" s="93">
        <f t="shared" si="8"/>
        <v>74.166666666666671</v>
      </c>
      <c r="R24" s="78" t="s">
        <v>122</v>
      </c>
    </row>
    <row r="25" spans="2:18" ht="18" customHeight="1" x14ac:dyDescent="0.2">
      <c r="B25" s="79"/>
      <c r="C25" s="85" t="s">
        <v>147</v>
      </c>
      <c r="D25" s="75">
        <v>45</v>
      </c>
      <c r="E25" s="128">
        <f t="shared" si="1"/>
        <v>46.153846153846153</v>
      </c>
      <c r="F25" s="129"/>
      <c r="G25" s="128">
        <f t="shared" si="2"/>
        <v>47.368421052631582</v>
      </c>
      <c r="H25" s="129"/>
      <c r="I25" s="90">
        <f t="shared" si="3"/>
        <v>48.648648648648646</v>
      </c>
      <c r="J25" s="128">
        <f t="shared" si="0"/>
        <v>50</v>
      </c>
      <c r="K25" s="129"/>
      <c r="L25" s="90">
        <f t="shared" si="4"/>
        <v>52.941176470588239</v>
      </c>
      <c r="M25" s="90">
        <f t="shared" si="5"/>
        <v>56.25</v>
      </c>
      <c r="N25" s="90">
        <f t="shared" si="6"/>
        <v>60</v>
      </c>
      <c r="O25" s="128">
        <f t="shared" si="7"/>
        <v>64.285714285714292</v>
      </c>
      <c r="P25" s="129"/>
      <c r="Q25" s="91">
        <f t="shared" si="8"/>
        <v>75</v>
      </c>
      <c r="R25" s="84" t="s">
        <v>132</v>
      </c>
    </row>
    <row r="26" spans="2:18" ht="18" customHeight="1" x14ac:dyDescent="0.2">
      <c r="B26" s="79"/>
      <c r="C26" s="80" t="s">
        <v>148</v>
      </c>
      <c r="D26" s="81">
        <v>45.5</v>
      </c>
      <c r="E26" s="126">
        <f t="shared" si="1"/>
        <v>46.666666666666664</v>
      </c>
      <c r="F26" s="127"/>
      <c r="G26" s="126">
        <f t="shared" si="2"/>
        <v>47.894736842105267</v>
      </c>
      <c r="H26" s="127"/>
      <c r="I26" s="92">
        <f t="shared" si="3"/>
        <v>49.189189189189186</v>
      </c>
      <c r="J26" s="126">
        <f t="shared" si="0"/>
        <v>50.555555555555557</v>
      </c>
      <c r="K26" s="127"/>
      <c r="L26" s="92">
        <f t="shared" si="4"/>
        <v>53.529411764705884</v>
      </c>
      <c r="M26" s="92">
        <f t="shared" si="5"/>
        <v>56.875</v>
      </c>
      <c r="N26" s="92">
        <f t="shared" si="6"/>
        <v>60.666666666666664</v>
      </c>
      <c r="O26" s="126">
        <f t="shared" si="7"/>
        <v>65</v>
      </c>
      <c r="P26" s="127"/>
      <c r="Q26" s="93">
        <f t="shared" si="8"/>
        <v>75.833333333333343</v>
      </c>
      <c r="R26" s="78" t="s">
        <v>122</v>
      </c>
    </row>
    <row r="27" spans="2:18" ht="18" customHeight="1" x14ac:dyDescent="0.2">
      <c r="B27" s="79"/>
      <c r="C27" s="85" t="s">
        <v>149</v>
      </c>
      <c r="D27" s="75">
        <v>46</v>
      </c>
      <c r="E27" s="128">
        <f t="shared" si="1"/>
        <v>47.179487179487182</v>
      </c>
      <c r="F27" s="129"/>
      <c r="G27" s="128">
        <f t="shared" si="2"/>
        <v>48.421052631578952</v>
      </c>
      <c r="H27" s="129"/>
      <c r="I27" s="90">
        <f t="shared" si="3"/>
        <v>49.729729729729726</v>
      </c>
      <c r="J27" s="128">
        <f t="shared" si="0"/>
        <v>51.111111111111107</v>
      </c>
      <c r="K27" s="129"/>
      <c r="L27" s="90">
        <f t="shared" si="4"/>
        <v>54.117647058823529</v>
      </c>
      <c r="M27" s="90">
        <f t="shared" si="5"/>
        <v>57.5</v>
      </c>
      <c r="N27" s="90">
        <f t="shared" si="6"/>
        <v>61.333333333333336</v>
      </c>
      <c r="O27" s="128">
        <f t="shared" si="7"/>
        <v>65.714285714285722</v>
      </c>
      <c r="P27" s="129"/>
      <c r="Q27" s="91">
        <f t="shared" si="8"/>
        <v>76.666666666666671</v>
      </c>
      <c r="R27" s="78" t="s">
        <v>122</v>
      </c>
    </row>
    <row r="28" spans="2:18" ht="18" customHeight="1" x14ac:dyDescent="0.2">
      <c r="B28" s="79"/>
      <c r="C28" s="80" t="s">
        <v>150</v>
      </c>
      <c r="D28" s="81">
        <v>46.5</v>
      </c>
      <c r="E28" s="126">
        <f t="shared" si="1"/>
        <v>47.692307692307693</v>
      </c>
      <c r="F28" s="127"/>
      <c r="G28" s="126">
        <f t="shared" si="2"/>
        <v>48.947368421052637</v>
      </c>
      <c r="H28" s="127"/>
      <c r="I28" s="92">
        <f t="shared" si="3"/>
        <v>50.270270270270267</v>
      </c>
      <c r="J28" s="126">
        <f t="shared" si="0"/>
        <v>51.666666666666664</v>
      </c>
      <c r="K28" s="127"/>
      <c r="L28" s="92">
        <f t="shared" si="4"/>
        <v>54.705882352941181</v>
      </c>
      <c r="M28" s="92">
        <f t="shared" si="5"/>
        <v>58.125</v>
      </c>
      <c r="N28" s="92">
        <f t="shared" si="6"/>
        <v>62</v>
      </c>
      <c r="O28" s="126">
        <f t="shared" si="7"/>
        <v>66.428571428571431</v>
      </c>
      <c r="P28" s="127"/>
      <c r="Q28" s="93">
        <f t="shared" si="8"/>
        <v>77.5</v>
      </c>
      <c r="R28" s="84" t="s">
        <v>124</v>
      </c>
    </row>
    <row r="29" spans="2:18" ht="18" customHeight="1" x14ac:dyDescent="0.2">
      <c r="B29" s="79"/>
      <c r="C29" s="85" t="s">
        <v>151</v>
      </c>
      <c r="D29" s="75">
        <v>47</v>
      </c>
      <c r="E29" s="128">
        <f t="shared" si="1"/>
        <v>48.205128205128204</v>
      </c>
      <c r="F29" s="129"/>
      <c r="G29" s="128">
        <f t="shared" si="2"/>
        <v>49.473684210526315</v>
      </c>
      <c r="H29" s="129"/>
      <c r="I29" s="90">
        <f t="shared" si="3"/>
        <v>50.810810810810807</v>
      </c>
      <c r="J29" s="128">
        <f t="shared" si="0"/>
        <v>52.222222222222221</v>
      </c>
      <c r="K29" s="129"/>
      <c r="L29" s="90">
        <f t="shared" si="4"/>
        <v>55.294117647058826</v>
      </c>
      <c r="M29" s="90">
        <f t="shared" si="5"/>
        <v>58.75</v>
      </c>
      <c r="N29" s="90">
        <f t="shared" si="6"/>
        <v>62.666666666666664</v>
      </c>
      <c r="O29" s="128">
        <f t="shared" si="7"/>
        <v>67.142857142857153</v>
      </c>
      <c r="P29" s="129"/>
      <c r="Q29" s="91">
        <f t="shared" si="8"/>
        <v>78.333333333333343</v>
      </c>
      <c r="R29" s="84" t="s">
        <v>152</v>
      </c>
    </row>
    <row r="30" spans="2:18" ht="18" customHeight="1" x14ac:dyDescent="0.2">
      <c r="B30" s="79"/>
      <c r="C30" s="80" t="s">
        <v>153</v>
      </c>
      <c r="D30" s="81">
        <v>47.5</v>
      </c>
      <c r="E30" s="126">
        <f t="shared" si="1"/>
        <v>48.717948717948723</v>
      </c>
      <c r="F30" s="127"/>
      <c r="G30" s="126">
        <f t="shared" si="2"/>
        <v>50</v>
      </c>
      <c r="H30" s="127"/>
      <c r="I30" s="92">
        <f t="shared" si="3"/>
        <v>51.351351351351347</v>
      </c>
      <c r="J30" s="126">
        <f t="shared" si="0"/>
        <v>52.777777777777779</v>
      </c>
      <c r="K30" s="127"/>
      <c r="L30" s="92">
        <f t="shared" si="4"/>
        <v>55.882352941176471</v>
      </c>
      <c r="M30" s="92">
        <f t="shared" si="5"/>
        <v>59.375</v>
      </c>
      <c r="N30" s="92">
        <f t="shared" si="6"/>
        <v>63.333333333333336</v>
      </c>
      <c r="O30" s="126">
        <f t="shared" si="7"/>
        <v>67.857142857142861</v>
      </c>
      <c r="P30" s="127"/>
      <c r="Q30" s="93">
        <f t="shared" si="8"/>
        <v>79.166666666666671</v>
      </c>
      <c r="R30" s="84" t="s">
        <v>138</v>
      </c>
    </row>
    <row r="31" spans="2:18" ht="18" customHeight="1" x14ac:dyDescent="0.2">
      <c r="B31" s="79"/>
      <c r="C31" s="85" t="s">
        <v>154</v>
      </c>
      <c r="D31" s="75">
        <v>48</v>
      </c>
      <c r="E31" s="128">
        <f t="shared" ref="E31:E35" si="9">D31/0.975</f>
        <v>49.230769230769234</v>
      </c>
      <c r="F31" s="129"/>
      <c r="G31" s="128">
        <f t="shared" ref="G31" si="10">D31/0.95</f>
        <v>50.526315789473685</v>
      </c>
      <c r="H31" s="129"/>
      <c r="I31" s="90">
        <f t="shared" ref="I31:I35" si="11">D31/0.925</f>
        <v>51.891891891891888</v>
      </c>
      <c r="J31" s="128">
        <f t="shared" ref="J31:J35" si="12">D31/0.9</f>
        <v>53.333333333333329</v>
      </c>
      <c r="K31" s="129"/>
      <c r="L31" s="90">
        <f t="shared" ref="L31" si="13">D31/0.85</f>
        <v>56.470588235294116</v>
      </c>
      <c r="M31" s="90">
        <f t="shared" ref="M31" si="14">D31/0.8</f>
        <v>60</v>
      </c>
      <c r="N31" s="90">
        <f t="shared" ref="N31" si="15">D31/0.75</f>
        <v>64</v>
      </c>
      <c r="O31" s="128">
        <f t="shared" ref="O31" si="16">D31/0.7</f>
        <v>68.571428571428569</v>
      </c>
      <c r="P31" s="129"/>
      <c r="Q31" s="91">
        <f t="shared" ref="Q31" si="17">D31/0.6</f>
        <v>80</v>
      </c>
      <c r="R31" s="84" t="s">
        <v>138</v>
      </c>
    </row>
    <row r="32" spans="2:18" ht="18" customHeight="1" x14ac:dyDescent="0.2">
      <c r="B32" s="94"/>
      <c r="C32" s="80" t="s">
        <v>155</v>
      </c>
      <c r="D32" s="81">
        <v>48.5</v>
      </c>
      <c r="E32" s="126">
        <f t="shared" si="9"/>
        <v>49.743589743589745</v>
      </c>
      <c r="F32" s="127"/>
      <c r="G32" s="126">
        <f>D32/0.95</f>
        <v>51.05263157894737</v>
      </c>
      <c r="H32" s="127"/>
      <c r="I32" s="92">
        <f t="shared" si="11"/>
        <v>52.432432432432428</v>
      </c>
      <c r="J32" s="126">
        <f t="shared" si="12"/>
        <v>53.888888888888886</v>
      </c>
      <c r="K32" s="127"/>
      <c r="L32" s="92">
        <f>D32/0.85</f>
        <v>57.058823529411768</v>
      </c>
      <c r="M32" s="92">
        <f>D32/0.8</f>
        <v>60.625</v>
      </c>
      <c r="N32" s="92">
        <f>D32/0.75</f>
        <v>64.666666666666671</v>
      </c>
      <c r="O32" s="126">
        <f>D32/0.7</f>
        <v>69.285714285714292</v>
      </c>
      <c r="P32" s="127"/>
      <c r="Q32" s="93">
        <f>D32/0.6</f>
        <v>80.833333333333343</v>
      </c>
      <c r="R32" s="84" t="s">
        <v>124</v>
      </c>
    </row>
    <row r="33" spans="2:18" ht="18" customHeight="1" x14ac:dyDescent="0.2">
      <c r="B33" s="79"/>
      <c r="C33" s="85" t="s">
        <v>156</v>
      </c>
      <c r="D33" s="75">
        <v>49</v>
      </c>
      <c r="E33" s="128">
        <f t="shared" si="9"/>
        <v>50.256410256410255</v>
      </c>
      <c r="F33" s="129"/>
      <c r="G33" s="128">
        <f t="shared" ref="G33:G35" si="18">D33/0.95</f>
        <v>51.578947368421055</v>
      </c>
      <c r="H33" s="129"/>
      <c r="I33" s="90">
        <f t="shared" si="11"/>
        <v>52.972972972972968</v>
      </c>
      <c r="J33" s="128">
        <f t="shared" si="12"/>
        <v>54.444444444444443</v>
      </c>
      <c r="K33" s="129"/>
      <c r="L33" s="90">
        <f t="shared" ref="L33:L35" si="19">D33/0.85</f>
        <v>57.647058823529413</v>
      </c>
      <c r="M33" s="90">
        <f t="shared" ref="M33:M35" si="20">D33/0.8</f>
        <v>61.25</v>
      </c>
      <c r="N33" s="90">
        <f t="shared" ref="N33:N35" si="21">D33/0.75</f>
        <v>65.333333333333329</v>
      </c>
      <c r="O33" s="128">
        <f t="shared" ref="O33:O35" si="22">D33/0.7</f>
        <v>70</v>
      </c>
      <c r="P33" s="129"/>
      <c r="Q33" s="91">
        <f t="shared" ref="Q33:Q35" si="23">D33/0.6</f>
        <v>81.666666666666671</v>
      </c>
      <c r="R33" s="84" t="s">
        <v>124</v>
      </c>
    </row>
    <row r="34" spans="2:18" ht="18" customHeight="1" thickBot="1" x14ac:dyDescent="0.25">
      <c r="B34" s="94"/>
      <c r="C34" s="80" t="s">
        <v>157</v>
      </c>
      <c r="D34" s="81">
        <v>49.5</v>
      </c>
      <c r="E34" s="126">
        <f t="shared" si="9"/>
        <v>50.769230769230774</v>
      </c>
      <c r="F34" s="127"/>
      <c r="G34" s="126">
        <f t="shared" si="18"/>
        <v>52.10526315789474</v>
      </c>
      <c r="H34" s="127"/>
      <c r="I34" s="92">
        <f t="shared" si="11"/>
        <v>53.513513513513509</v>
      </c>
      <c r="J34" s="126">
        <f t="shared" si="12"/>
        <v>55</v>
      </c>
      <c r="K34" s="127"/>
      <c r="L34" s="92">
        <f t="shared" si="19"/>
        <v>58.235294117647058</v>
      </c>
      <c r="M34" s="92">
        <f t="shared" si="20"/>
        <v>61.875</v>
      </c>
      <c r="N34" s="92">
        <f t="shared" si="21"/>
        <v>66</v>
      </c>
      <c r="O34" s="126">
        <f t="shared" si="22"/>
        <v>70.714285714285722</v>
      </c>
      <c r="P34" s="127"/>
      <c r="Q34" s="93">
        <f t="shared" si="23"/>
        <v>82.5</v>
      </c>
      <c r="R34" s="95" t="s">
        <v>124</v>
      </c>
    </row>
    <row r="35" spans="2:18" ht="18" customHeight="1" thickBot="1" x14ac:dyDescent="0.25">
      <c r="B35" s="79"/>
      <c r="C35" s="85" t="s">
        <v>158</v>
      </c>
      <c r="D35" s="75">
        <v>50</v>
      </c>
      <c r="E35" s="128">
        <f t="shared" si="9"/>
        <v>51.282051282051285</v>
      </c>
      <c r="F35" s="129"/>
      <c r="G35" s="128">
        <f t="shared" si="18"/>
        <v>52.631578947368425</v>
      </c>
      <c r="H35" s="129"/>
      <c r="I35" s="90">
        <f t="shared" si="11"/>
        <v>54.054054054054049</v>
      </c>
      <c r="J35" s="128">
        <f t="shared" si="12"/>
        <v>55.555555555555557</v>
      </c>
      <c r="K35" s="129"/>
      <c r="L35" s="90">
        <f t="shared" si="19"/>
        <v>58.82352941176471</v>
      </c>
      <c r="M35" s="90">
        <f t="shared" si="20"/>
        <v>62.5</v>
      </c>
      <c r="N35" s="90">
        <f t="shared" si="21"/>
        <v>66.666666666666671</v>
      </c>
      <c r="O35" s="128">
        <f t="shared" si="22"/>
        <v>71.428571428571431</v>
      </c>
      <c r="P35" s="129"/>
      <c r="Q35" s="91">
        <f t="shared" si="23"/>
        <v>83.333333333333343</v>
      </c>
      <c r="R35" s="96" t="s">
        <v>152</v>
      </c>
    </row>
    <row r="36" spans="2:18" ht="18" customHeight="1" thickTop="1" x14ac:dyDescent="0.2">
      <c r="B36" s="79"/>
      <c r="C36" s="85" t="s">
        <v>154</v>
      </c>
      <c r="D36" s="75">
        <v>50.5</v>
      </c>
      <c r="E36" s="128">
        <f t="shared" si="1"/>
        <v>51.794871794871796</v>
      </c>
      <c r="F36" s="129"/>
      <c r="G36" s="128">
        <f t="shared" si="2"/>
        <v>53.15789473684211</v>
      </c>
      <c r="H36" s="129"/>
      <c r="I36" s="90">
        <f t="shared" si="3"/>
        <v>54.594594594594589</v>
      </c>
      <c r="J36" s="128">
        <f t="shared" si="0"/>
        <v>56.111111111111107</v>
      </c>
      <c r="K36" s="129"/>
      <c r="L36" s="90">
        <f t="shared" si="4"/>
        <v>59.411764705882355</v>
      </c>
      <c r="M36" s="90">
        <f t="shared" si="5"/>
        <v>63.125</v>
      </c>
      <c r="N36" s="90">
        <f t="shared" si="6"/>
        <v>67.333333333333329</v>
      </c>
      <c r="O36" s="128">
        <f t="shared" si="7"/>
        <v>72.142857142857153</v>
      </c>
      <c r="P36" s="129"/>
      <c r="Q36" s="91">
        <f t="shared" si="8"/>
        <v>84.166666666666671</v>
      </c>
      <c r="R36" s="84" t="s">
        <v>138</v>
      </c>
    </row>
    <row r="37" spans="2:18" ht="18" customHeight="1" x14ac:dyDescent="0.2">
      <c r="B37" s="94"/>
      <c r="C37" s="80" t="s">
        <v>155</v>
      </c>
      <c r="D37" s="81">
        <v>51</v>
      </c>
      <c r="E37" s="126">
        <f t="shared" si="1"/>
        <v>52.307692307692307</v>
      </c>
      <c r="F37" s="127"/>
      <c r="G37" s="126">
        <f>D37/0.95</f>
        <v>53.684210526315795</v>
      </c>
      <c r="H37" s="127"/>
      <c r="I37" s="92">
        <f t="shared" si="3"/>
        <v>55.13513513513513</v>
      </c>
      <c r="J37" s="126">
        <f t="shared" si="0"/>
        <v>56.666666666666664</v>
      </c>
      <c r="K37" s="127"/>
      <c r="L37" s="92">
        <f>D37/0.85</f>
        <v>60</v>
      </c>
      <c r="M37" s="92">
        <f>D37/0.8</f>
        <v>63.75</v>
      </c>
      <c r="N37" s="92">
        <f>D37/0.75</f>
        <v>68</v>
      </c>
      <c r="O37" s="126">
        <f>D37/0.7</f>
        <v>72.857142857142861</v>
      </c>
      <c r="P37" s="127"/>
      <c r="Q37" s="93">
        <f>D37/0.6</f>
        <v>85</v>
      </c>
      <c r="R37" s="84" t="s">
        <v>124</v>
      </c>
    </row>
    <row r="38" spans="2:18" ht="18" customHeight="1" x14ac:dyDescent="0.2">
      <c r="B38" s="79"/>
      <c r="C38" s="85" t="s">
        <v>156</v>
      </c>
      <c r="D38" s="75">
        <v>51.5</v>
      </c>
      <c r="E38" s="128">
        <f t="shared" si="1"/>
        <v>52.820512820512825</v>
      </c>
      <c r="F38" s="129"/>
      <c r="G38" s="128">
        <f t="shared" si="2"/>
        <v>54.21052631578948</v>
      </c>
      <c r="H38" s="129"/>
      <c r="I38" s="90">
        <f t="shared" si="3"/>
        <v>55.67567567567567</v>
      </c>
      <c r="J38" s="128">
        <f t="shared" si="0"/>
        <v>57.222222222222221</v>
      </c>
      <c r="K38" s="129"/>
      <c r="L38" s="90">
        <f t="shared" si="4"/>
        <v>60.588235294117652</v>
      </c>
      <c r="M38" s="90">
        <f t="shared" si="5"/>
        <v>64.375</v>
      </c>
      <c r="N38" s="90">
        <f t="shared" si="6"/>
        <v>68.666666666666671</v>
      </c>
      <c r="O38" s="128">
        <f t="shared" si="7"/>
        <v>73.571428571428569</v>
      </c>
      <c r="P38" s="129"/>
      <c r="Q38" s="91">
        <f t="shared" si="8"/>
        <v>85.833333333333343</v>
      </c>
      <c r="R38" s="84" t="s">
        <v>124</v>
      </c>
    </row>
    <row r="39" spans="2:18" ht="18" customHeight="1" thickBot="1" x14ac:dyDescent="0.25">
      <c r="B39" s="94"/>
      <c r="C39" s="80" t="s">
        <v>157</v>
      </c>
      <c r="D39" s="81">
        <v>52</v>
      </c>
      <c r="E39" s="126">
        <f t="shared" si="1"/>
        <v>53.333333333333336</v>
      </c>
      <c r="F39" s="127"/>
      <c r="G39" s="126">
        <f t="shared" si="2"/>
        <v>54.736842105263158</v>
      </c>
      <c r="H39" s="127"/>
      <c r="I39" s="92">
        <f t="shared" si="3"/>
        <v>56.21621621621621</v>
      </c>
      <c r="J39" s="126">
        <f t="shared" si="0"/>
        <v>57.777777777777779</v>
      </c>
      <c r="K39" s="127"/>
      <c r="L39" s="92">
        <f t="shared" si="4"/>
        <v>61.176470588235297</v>
      </c>
      <c r="M39" s="92">
        <f t="shared" si="5"/>
        <v>65</v>
      </c>
      <c r="N39" s="92">
        <f t="shared" si="6"/>
        <v>69.333333333333329</v>
      </c>
      <c r="O39" s="126">
        <f t="shared" si="7"/>
        <v>74.285714285714292</v>
      </c>
      <c r="P39" s="127"/>
      <c r="Q39" s="93">
        <f t="shared" si="8"/>
        <v>86.666666666666671</v>
      </c>
      <c r="R39" s="95" t="s">
        <v>124</v>
      </c>
    </row>
    <row r="40" spans="2:18" ht="18" customHeight="1" thickBot="1" x14ac:dyDescent="0.25">
      <c r="B40" s="79"/>
      <c r="C40" s="85" t="s">
        <v>158</v>
      </c>
      <c r="D40" s="75">
        <v>52.5</v>
      </c>
      <c r="E40" s="128">
        <f t="shared" si="1"/>
        <v>53.846153846153847</v>
      </c>
      <c r="F40" s="129"/>
      <c r="G40" s="128">
        <f t="shared" si="2"/>
        <v>55.263157894736842</v>
      </c>
      <c r="H40" s="129"/>
      <c r="I40" s="90">
        <f t="shared" si="3"/>
        <v>56.756756756756751</v>
      </c>
      <c r="J40" s="128">
        <f t="shared" si="0"/>
        <v>58.333333333333329</v>
      </c>
      <c r="K40" s="129"/>
      <c r="L40" s="90">
        <f t="shared" si="4"/>
        <v>61.764705882352942</v>
      </c>
      <c r="M40" s="90">
        <f t="shared" si="5"/>
        <v>65.625</v>
      </c>
      <c r="N40" s="90">
        <f t="shared" si="6"/>
        <v>70</v>
      </c>
      <c r="O40" s="128">
        <f t="shared" si="7"/>
        <v>75</v>
      </c>
      <c r="P40" s="129"/>
      <c r="Q40" s="91">
        <f t="shared" si="8"/>
        <v>87.5</v>
      </c>
      <c r="R40" s="96" t="s">
        <v>152</v>
      </c>
    </row>
    <row r="41" spans="2:18" ht="18" customHeight="1" thickTop="1" x14ac:dyDescent="0.2">
      <c r="B41" s="79"/>
      <c r="C41" s="86"/>
      <c r="D41" s="97">
        <v>53</v>
      </c>
      <c r="E41" s="126">
        <f t="shared" si="1"/>
        <v>54.358974358974358</v>
      </c>
      <c r="F41" s="127"/>
      <c r="G41" s="126">
        <f>D41/0.95</f>
        <v>55.789473684210527</v>
      </c>
      <c r="H41" s="127"/>
      <c r="I41" s="82">
        <f t="shared" si="3"/>
        <v>57.297297297297291</v>
      </c>
      <c r="J41" s="126">
        <f t="shared" si="0"/>
        <v>58.888888888888886</v>
      </c>
      <c r="K41" s="127"/>
      <c r="L41" s="82">
        <f t="shared" si="4"/>
        <v>62.352941176470587</v>
      </c>
      <c r="M41" s="82">
        <f t="shared" si="5"/>
        <v>66.25</v>
      </c>
      <c r="N41" s="82">
        <f t="shared" si="6"/>
        <v>70.666666666666671</v>
      </c>
      <c r="O41" s="126">
        <f t="shared" ref="O41:O42" si="24">$D$5/0.7</f>
        <v>50</v>
      </c>
      <c r="P41" s="127"/>
      <c r="Q41" s="83">
        <f t="shared" si="8"/>
        <v>88.333333333333343</v>
      </c>
      <c r="R41" s="98"/>
    </row>
    <row r="42" spans="2:18" ht="18" customHeight="1" thickBot="1" x14ac:dyDescent="0.25">
      <c r="B42" s="99"/>
      <c r="C42" s="100"/>
      <c r="D42" s="101">
        <v>53.5</v>
      </c>
      <c r="E42" s="130">
        <f t="shared" si="1"/>
        <v>54.871794871794876</v>
      </c>
      <c r="F42" s="131"/>
      <c r="G42" s="130">
        <f t="shared" si="2"/>
        <v>56.315789473684212</v>
      </c>
      <c r="H42" s="131"/>
      <c r="I42" s="102">
        <f t="shared" si="3"/>
        <v>57.837837837837839</v>
      </c>
      <c r="J42" s="130">
        <f t="shared" si="0"/>
        <v>59.444444444444443</v>
      </c>
      <c r="K42" s="131"/>
      <c r="L42" s="103">
        <f t="shared" si="4"/>
        <v>62.941176470588239</v>
      </c>
      <c r="M42" s="103">
        <f t="shared" si="5"/>
        <v>66.875</v>
      </c>
      <c r="N42" s="103">
        <f t="shared" si="6"/>
        <v>71.333333333333329</v>
      </c>
      <c r="O42" s="130">
        <f t="shared" si="24"/>
        <v>50</v>
      </c>
      <c r="P42" s="131"/>
      <c r="Q42" s="104">
        <f t="shared" si="8"/>
        <v>89.166666666666671</v>
      </c>
      <c r="R42" s="105"/>
    </row>
    <row r="43" spans="2:18" ht="8.25" customHeight="1" x14ac:dyDescent="0.2"/>
  </sheetData>
  <mergeCells count="161">
    <mergeCell ref="R3:R4"/>
    <mergeCell ref="E4:F4"/>
    <mergeCell ref="G4:H4"/>
    <mergeCell ref="J4:K4"/>
    <mergeCell ref="O4:P4"/>
    <mergeCell ref="E5:F5"/>
    <mergeCell ref="G5:H5"/>
    <mergeCell ref="J5:K5"/>
    <mergeCell ref="O5:P5"/>
    <mergeCell ref="B3:B4"/>
    <mergeCell ref="C3:C4"/>
    <mergeCell ref="D3:D4"/>
    <mergeCell ref="E3:Q3"/>
    <mergeCell ref="E8:F8"/>
    <mergeCell ref="G8:H8"/>
    <mergeCell ref="J8:K8"/>
    <mergeCell ref="O8:P8"/>
    <mergeCell ref="E9:F9"/>
    <mergeCell ref="G9:H9"/>
    <mergeCell ref="J9:K9"/>
    <mergeCell ref="O9:P9"/>
    <mergeCell ref="E6:F6"/>
    <mergeCell ref="G6:H6"/>
    <mergeCell ref="J6:K6"/>
    <mergeCell ref="O6:P6"/>
    <mergeCell ref="E7:F7"/>
    <mergeCell ref="G7:H7"/>
    <mergeCell ref="J7:K7"/>
    <mergeCell ref="O7:P7"/>
    <mergeCell ref="E12:F12"/>
    <mergeCell ref="G12:H12"/>
    <mergeCell ref="J12:K12"/>
    <mergeCell ref="O12:P12"/>
    <mergeCell ref="E13:F13"/>
    <mergeCell ref="G13:H13"/>
    <mergeCell ref="J13:K13"/>
    <mergeCell ref="O13:P13"/>
    <mergeCell ref="E10:F10"/>
    <mergeCell ref="G10:H10"/>
    <mergeCell ref="J10:K10"/>
    <mergeCell ref="O10:P10"/>
    <mergeCell ref="E11:F11"/>
    <mergeCell ref="G11:H11"/>
    <mergeCell ref="J11:K11"/>
    <mergeCell ref="O11:P11"/>
    <mergeCell ref="E16:F16"/>
    <mergeCell ref="G16:H16"/>
    <mergeCell ref="J16:K16"/>
    <mergeCell ref="O16:P16"/>
    <mergeCell ref="E17:F17"/>
    <mergeCell ref="G17:H17"/>
    <mergeCell ref="J17:K17"/>
    <mergeCell ref="O17:P17"/>
    <mergeCell ref="E14:F14"/>
    <mergeCell ref="G14:H14"/>
    <mergeCell ref="J14:K14"/>
    <mergeCell ref="O14:P14"/>
    <mergeCell ref="E15:F15"/>
    <mergeCell ref="G15:H15"/>
    <mergeCell ref="J15:K15"/>
    <mergeCell ref="O15:P15"/>
    <mergeCell ref="E20:F20"/>
    <mergeCell ref="G20:H20"/>
    <mergeCell ref="J20:K20"/>
    <mergeCell ref="O20:P20"/>
    <mergeCell ref="E21:F21"/>
    <mergeCell ref="G21:H21"/>
    <mergeCell ref="J21:K21"/>
    <mergeCell ref="O21:P21"/>
    <mergeCell ref="E18:F18"/>
    <mergeCell ref="G18:H18"/>
    <mergeCell ref="J18:K18"/>
    <mergeCell ref="O18:P18"/>
    <mergeCell ref="E19:F19"/>
    <mergeCell ref="G19:H19"/>
    <mergeCell ref="J19:K19"/>
    <mergeCell ref="O19:P19"/>
    <mergeCell ref="E24:F24"/>
    <mergeCell ref="G24:H24"/>
    <mergeCell ref="J24:K24"/>
    <mergeCell ref="O24:P24"/>
    <mergeCell ref="E25:F25"/>
    <mergeCell ref="G25:H25"/>
    <mergeCell ref="J25:K25"/>
    <mergeCell ref="O25:P25"/>
    <mergeCell ref="E22:F22"/>
    <mergeCell ref="G22:H22"/>
    <mergeCell ref="J22:K22"/>
    <mergeCell ref="O22:P22"/>
    <mergeCell ref="E23:F23"/>
    <mergeCell ref="G23:H23"/>
    <mergeCell ref="J23:K23"/>
    <mergeCell ref="O23:P23"/>
    <mergeCell ref="E28:F28"/>
    <mergeCell ref="G28:H28"/>
    <mergeCell ref="J28:K28"/>
    <mergeCell ref="O28:P28"/>
    <mergeCell ref="E29:F29"/>
    <mergeCell ref="G29:H29"/>
    <mergeCell ref="J29:K29"/>
    <mergeCell ref="O29:P29"/>
    <mergeCell ref="E26:F26"/>
    <mergeCell ref="G26:H26"/>
    <mergeCell ref="J26:K26"/>
    <mergeCell ref="O26:P26"/>
    <mergeCell ref="E27:F27"/>
    <mergeCell ref="G27:H27"/>
    <mergeCell ref="J27:K27"/>
    <mergeCell ref="O27:P27"/>
    <mergeCell ref="E30:F30"/>
    <mergeCell ref="G30:H30"/>
    <mergeCell ref="J30:K30"/>
    <mergeCell ref="O30:P30"/>
    <mergeCell ref="E36:F36"/>
    <mergeCell ref="G36:H36"/>
    <mergeCell ref="J36:K36"/>
    <mergeCell ref="O36:P36"/>
    <mergeCell ref="E31:F31"/>
    <mergeCell ref="G31:H31"/>
    <mergeCell ref="J31:K31"/>
    <mergeCell ref="O31:P31"/>
    <mergeCell ref="E32:F32"/>
    <mergeCell ref="G32:H32"/>
    <mergeCell ref="J32:K32"/>
    <mergeCell ref="O32:P32"/>
    <mergeCell ref="E33:F33"/>
    <mergeCell ref="G33:H33"/>
    <mergeCell ref="J33:K33"/>
    <mergeCell ref="O33:P33"/>
    <mergeCell ref="E34:F34"/>
    <mergeCell ref="G34:H34"/>
    <mergeCell ref="J34:K34"/>
    <mergeCell ref="O34:P34"/>
    <mergeCell ref="E42:F42"/>
    <mergeCell ref="G42:H42"/>
    <mergeCell ref="J42:K42"/>
    <mergeCell ref="O42:P42"/>
    <mergeCell ref="E39:F39"/>
    <mergeCell ref="G39:H39"/>
    <mergeCell ref="J39:K39"/>
    <mergeCell ref="O39:P39"/>
    <mergeCell ref="E40:F40"/>
    <mergeCell ref="G40:H40"/>
    <mergeCell ref="J40:K40"/>
    <mergeCell ref="O40:P40"/>
    <mergeCell ref="E41:F41"/>
    <mergeCell ref="G41:H41"/>
    <mergeCell ref="J41:K41"/>
    <mergeCell ref="O41:P41"/>
    <mergeCell ref="E37:F37"/>
    <mergeCell ref="G37:H37"/>
    <mergeCell ref="J37:K37"/>
    <mergeCell ref="O37:P37"/>
    <mergeCell ref="E38:F38"/>
    <mergeCell ref="G38:H38"/>
    <mergeCell ref="J38:K38"/>
    <mergeCell ref="O38:P38"/>
    <mergeCell ref="E35:F35"/>
    <mergeCell ref="G35:H35"/>
    <mergeCell ref="J35:K35"/>
    <mergeCell ref="O35:P35"/>
  </mergeCells>
  <phoneticPr fontId="2"/>
  <pageMargins left="0" right="0" top="0.35433070866141736" bottom="0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tabSelected="1" view="pageBreakPreview" zoomScale="85" zoomScaleNormal="85" zoomScaleSheetLayoutView="85" workbookViewId="0">
      <selection activeCell="T23" sqref="T23:T24"/>
    </sheetView>
  </sheetViews>
  <sheetFormatPr defaultColWidth="9.44140625" defaultRowHeight="46.5" customHeight="1" x14ac:dyDescent="0.2"/>
  <cols>
    <col min="1" max="1" width="2.77734375" style="33" customWidth="1"/>
    <col min="2" max="2" width="13.21875" style="14" customWidth="1"/>
    <col min="3" max="3" width="8.44140625" style="14" customWidth="1"/>
    <col min="4" max="4" width="39.88671875" style="14" customWidth="1"/>
    <col min="5" max="5" width="35.21875" style="14" customWidth="1"/>
    <col min="6" max="7" width="9.33203125" style="1" customWidth="1"/>
    <col min="8" max="8" width="14.44140625" style="1" customWidth="1"/>
    <col min="9" max="9" width="8.33203125" style="2" customWidth="1"/>
    <col min="10" max="10" width="11.6640625" style="2" customWidth="1"/>
    <col min="11" max="12" width="9.33203125" style="1" customWidth="1"/>
    <col min="13" max="13" width="14.44140625" style="1" customWidth="1"/>
    <col min="14" max="14" width="8.33203125" style="2" customWidth="1"/>
    <col min="15" max="15" width="11.6640625" style="2" customWidth="1"/>
    <col min="16" max="17" width="9.33203125" style="1" customWidth="1"/>
    <col min="18" max="18" width="14.44140625" style="1" customWidth="1"/>
    <col min="19" max="19" width="8.33203125" style="2" customWidth="1"/>
    <col min="20" max="20" width="11.6640625" style="2" customWidth="1"/>
    <col min="21" max="21" width="4.44140625" style="1" customWidth="1"/>
    <col min="22" max="22" width="4.44140625" style="33" customWidth="1"/>
    <col min="23" max="23" width="4.21875" style="33" customWidth="1"/>
    <col min="24" max="16384" width="9.44140625" style="33"/>
  </cols>
  <sheetData>
    <row r="1" spans="1:21" s="17" customFormat="1" ht="56.25" customHeight="1" x14ac:dyDescent="0.2">
      <c r="A1" s="34"/>
      <c r="B1" s="120">
        <v>42948</v>
      </c>
      <c r="C1" s="118" t="s">
        <v>117</v>
      </c>
      <c r="D1" s="119"/>
      <c r="E1" s="16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5"/>
    </row>
    <row r="2" spans="1:21" s="19" customFormat="1" ht="6.75" customHeight="1" x14ac:dyDescent="0.2">
      <c r="A2" s="18"/>
      <c r="B2" s="13"/>
      <c r="C2" s="13"/>
      <c r="D2" s="13"/>
      <c r="E2" s="13"/>
      <c r="F2" s="10"/>
      <c r="G2" s="10"/>
      <c r="H2" s="10"/>
      <c r="I2" s="2"/>
      <c r="J2" s="11"/>
      <c r="K2" s="10"/>
      <c r="L2" s="10"/>
      <c r="M2" s="10"/>
      <c r="N2" s="2"/>
      <c r="O2" s="11"/>
      <c r="P2" s="10"/>
      <c r="Q2" s="10"/>
      <c r="R2" s="10"/>
      <c r="S2" s="2"/>
      <c r="T2" s="11"/>
      <c r="U2" s="10"/>
    </row>
    <row r="3" spans="1:21" s="20" customFormat="1" ht="30.75" customHeight="1" x14ac:dyDescent="0.2">
      <c r="B3" s="212" t="s">
        <v>2</v>
      </c>
      <c r="C3" s="214" t="s">
        <v>27</v>
      </c>
      <c r="D3" s="216" t="s">
        <v>34</v>
      </c>
      <c r="E3" s="121" t="s">
        <v>18</v>
      </c>
      <c r="F3" s="112" t="s">
        <v>0</v>
      </c>
      <c r="G3" s="29" t="s">
        <v>1</v>
      </c>
      <c r="H3" s="113" t="s">
        <v>28</v>
      </c>
      <c r="I3" s="114"/>
      <c r="J3" s="115"/>
      <c r="K3" s="112" t="s">
        <v>0</v>
      </c>
      <c r="L3" s="29" t="s">
        <v>1</v>
      </c>
      <c r="M3" s="113" t="s">
        <v>28</v>
      </c>
      <c r="N3" s="114"/>
      <c r="O3" s="115"/>
      <c r="P3" s="112" t="s">
        <v>0</v>
      </c>
      <c r="Q3" s="29" t="s">
        <v>1</v>
      </c>
      <c r="R3" s="113" t="s">
        <v>28</v>
      </c>
      <c r="S3" s="114"/>
      <c r="T3" s="115"/>
      <c r="U3" s="2"/>
    </row>
    <row r="4" spans="1:21" ht="30.75" customHeight="1" x14ac:dyDescent="0.2">
      <c r="B4" s="213"/>
      <c r="C4" s="215"/>
      <c r="D4" s="217"/>
      <c r="E4" s="122" t="s">
        <v>19</v>
      </c>
      <c r="F4" s="189" t="s">
        <v>166</v>
      </c>
      <c r="G4" s="190"/>
      <c r="H4" s="190"/>
      <c r="I4" s="190"/>
      <c r="J4" s="191"/>
      <c r="K4" s="189" t="s">
        <v>167</v>
      </c>
      <c r="L4" s="190"/>
      <c r="M4" s="190"/>
      <c r="N4" s="190"/>
      <c r="O4" s="191"/>
      <c r="P4" s="189" t="s">
        <v>168</v>
      </c>
      <c r="Q4" s="190"/>
      <c r="R4" s="190"/>
      <c r="S4" s="190"/>
      <c r="T4" s="191"/>
    </row>
    <row r="5" spans="1:21" s="59" customFormat="1" ht="33" customHeight="1" x14ac:dyDescent="0.2">
      <c r="A5" s="171">
        <v>1</v>
      </c>
      <c r="B5" s="218" t="s">
        <v>55</v>
      </c>
      <c r="C5" s="220" t="s">
        <v>33</v>
      </c>
      <c r="D5" s="178" t="s">
        <v>113</v>
      </c>
      <c r="E5" s="109" t="s">
        <v>56</v>
      </c>
      <c r="F5" s="199">
        <v>50</v>
      </c>
      <c r="G5" s="200">
        <v>8</v>
      </c>
      <c r="H5" s="197">
        <v>8.6805555555555551E-4</v>
      </c>
      <c r="I5" s="165">
        <f t="shared" ref="I5" si="0">F5*G5</f>
        <v>400</v>
      </c>
      <c r="J5" s="167">
        <f>G5*H5</f>
        <v>6.9444444444444441E-3</v>
      </c>
      <c r="K5" s="199">
        <v>50</v>
      </c>
      <c r="L5" s="200">
        <v>8</v>
      </c>
      <c r="M5" s="197">
        <v>8.6805555555555551E-4</v>
      </c>
      <c r="N5" s="165">
        <f t="shared" ref="N5" si="1">K5*L5</f>
        <v>400</v>
      </c>
      <c r="O5" s="167">
        <f>L5*M5</f>
        <v>6.9444444444444441E-3</v>
      </c>
      <c r="P5" s="199">
        <v>50</v>
      </c>
      <c r="Q5" s="200">
        <v>8</v>
      </c>
      <c r="R5" s="197">
        <v>8.6805555555555551E-4</v>
      </c>
      <c r="S5" s="165">
        <f t="shared" ref="S5" si="2">P5*Q5</f>
        <v>400</v>
      </c>
      <c r="T5" s="167">
        <f>Q5*R5</f>
        <v>6.9444444444444441E-3</v>
      </c>
      <c r="U5" s="1"/>
    </row>
    <row r="6" spans="1:21" s="59" customFormat="1" ht="33" customHeight="1" x14ac:dyDescent="0.2">
      <c r="A6" s="171"/>
      <c r="B6" s="219"/>
      <c r="C6" s="221"/>
      <c r="D6" s="187"/>
      <c r="E6" s="110" t="s">
        <v>41</v>
      </c>
      <c r="F6" s="176"/>
      <c r="G6" s="201"/>
      <c r="H6" s="198"/>
      <c r="I6" s="202"/>
      <c r="J6" s="196"/>
      <c r="K6" s="176"/>
      <c r="L6" s="201"/>
      <c r="M6" s="198"/>
      <c r="N6" s="202"/>
      <c r="O6" s="196"/>
      <c r="P6" s="176"/>
      <c r="Q6" s="201"/>
      <c r="R6" s="198"/>
      <c r="S6" s="202"/>
      <c r="T6" s="196"/>
      <c r="U6" s="1"/>
    </row>
    <row r="7" spans="1:21" s="67" customFormat="1" ht="33" customHeight="1" x14ac:dyDescent="0.2">
      <c r="A7" s="171">
        <v>2</v>
      </c>
      <c r="B7" s="218" t="s">
        <v>55</v>
      </c>
      <c r="C7" s="220" t="s">
        <v>112</v>
      </c>
      <c r="D7" s="178" t="s">
        <v>161</v>
      </c>
      <c r="E7" s="109" t="s">
        <v>20</v>
      </c>
      <c r="F7" s="199">
        <v>50</v>
      </c>
      <c r="G7" s="200">
        <v>8</v>
      </c>
      <c r="H7" s="197">
        <v>8.1018518518518516E-4</v>
      </c>
      <c r="I7" s="165">
        <f t="shared" ref="I7" si="3">F7*G7</f>
        <v>400</v>
      </c>
      <c r="J7" s="167">
        <f>G7*H7</f>
        <v>6.4814814814814813E-3</v>
      </c>
      <c r="K7" s="199">
        <v>50</v>
      </c>
      <c r="L7" s="200">
        <v>8</v>
      </c>
      <c r="M7" s="197">
        <v>8.1018518518518516E-4</v>
      </c>
      <c r="N7" s="165">
        <f t="shared" ref="N7" si="4">K7*L7</f>
        <v>400</v>
      </c>
      <c r="O7" s="167">
        <f>L7*M7</f>
        <v>6.4814814814814813E-3</v>
      </c>
      <c r="P7" s="199">
        <v>50</v>
      </c>
      <c r="Q7" s="200">
        <v>8</v>
      </c>
      <c r="R7" s="197">
        <v>8.6805555555555551E-4</v>
      </c>
      <c r="S7" s="165">
        <f t="shared" ref="S7" si="5">P7*Q7</f>
        <v>400</v>
      </c>
      <c r="T7" s="167">
        <f>Q7*R7</f>
        <v>6.9444444444444441E-3</v>
      </c>
      <c r="U7" s="1"/>
    </row>
    <row r="8" spans="1:21" s="67" customFormat="1" ht="33" customHeight="1" x14ac:dyDescent="0.2">
      <c r="A8" s="171"/>
      <c r="B8" s="219"/>
      <c r="C8" s="221"/>
      <c r="D8" s="187"/>
      <c r="E8" s="110" t="s">
        <v>81</v>
      </c>
      <c r="F8" s="176"/>
      <c r="G8" s="201"/>
      <c r="H8" s="198"/>
      <c r="I8" s="202"/>
      <c r="J8" s="196"/>
      <c r="K8" s="176"/>
      <c r="L8" s="201"/>
      <c r="M8" s="198"/>
      <c r="N8" s="202"/>
      <c r="O8" s="196"/>
      <c r="P8" s="176"/>
      <c r="Q8" s="201"/>
      <c r="R8" s="198"/>
      <c r="S8" s="202"/>
      <c r="T8" s="196"/>
      <c r="U8" s="1"/>
    </row>
    <row r="9" spans="1:21" s="59" customFormat="1" ht="33" customHeight="1" x14ac:dyDescent="0.2">
      <c r="A9" s="171">
        <v>3</v>
      </c>
      <c r="B9" s="182" t="s">
        <v>7</v>
      </c>
      <c r="C9" s="169" t="s">
        <v>13</v>
      </c>
      <c r="D9" s="178" t="s">
        <v>114</v>
      </c>
      <c r="E9" s="109" t="s">
        <v>22</v>
      </c>
      <c r="F9" s="180">
        <v>100</v>
      </c>
      <c r="G9" s="158">
        <v>5</v>
      </c>
      <c r="H9" s="207">
        <v>1.3310185185185185E-3</v>
      </c>
      <c r="I9" s="194">
        <f>F9*G9</f>
        <v>500</v>
      </c>
      <c r="J9" s="192">
        <f>G9*H9</f>
        <v>6.6550925925925927E-3</v>
      </c>
      <c r="K9" s="180">
        <v>100</v>
      </c>
      <c r="L9" s="158">
        <v>5</v>
      </c>
      <c r="M9" s="207">
        <v>1.4467592592592594E-3</v>
      </c>
      <c r="N9" s="194">
        <f>K9*L9</f>
        <v>500</v>
      </c>
      <c r="O9" s="192">
        <f>L9*M9</f>
        <v>7.2337962962962972E-3</v>
      </c>
      <c r="P9" s="180">
        <v>100</v>
      </c>
      <c r="Q9" s="158">
        <v>4</v>
      </c>
      <c r="R9" s="207">
        <v>1.5624999999999999E-3</v>
      </c>
      <c r="S9" s="194">
        <f>P9*Q9</f>
        <v>400</v>
      </c>
      <c r="T9" s="192">
        <f>Q9*R9</f>
        <v>6.2499999999999995E-3</v>
      </c>
      <c r="U9" s="1"/>
    </row>
    <row r="10" spans="1:21" s="59" customFormat="1" ht="33" customHeight="1" x14ac:dyDescent="0.2">
      <c r="A10" s="171"/>
      <c r="B10" s="183"/>
      <c r="C10" s="184"/>
      <c r="D10" s="187"/>
      <c r="E10" s="110" t="s">
        <v>68</v>
      </c>
      <c r="F10" s="152"/>
      <c r="G10" s="154"/>
      <c r="H10" s="155"/>
      <c r="I10" s="195"/>
      <c r="J10" s="193"/>
      <c r="K10" s="152"/>
      <c r="L10" s="154"/>
      <c r="M10" s="155"/>
      <c r="N10" s="195"/>
      <c r="O10" s="193"/>
      <c r="P10" s="152"/>
      <c r="Q10" s="154"/>
      <c r="R10" s="155"/>
      <c r="S10" s="195"/>
      <c r="T10" s="193"/>
      <c r="U10" s="1"/>
    </row>
    <row r="11" spans="1:21" s="60" customFormat="1" ht="33" customHeight="1" x14ac:dyDescent="0.2">
      <c r="A11" s="171">
        <v>4</v>
      </c>
      <c r="B11" s="182" t="s">
        <v>7</v>
      </c>
      <c r="C11" s="169" t="s">
        <v>67</v>
      </c>
      <c r="D11" s="178" t="s">
        <v>162</v>
      </c>
      <c r="E11" s="109" t="s">
        <v>69</v>
      </c>
      <c r="F11" s="180">
        <v>25</v>
      </c>
      <c r="G11" s="158">
        <v>8</v>
      </c>
      <c r="H11" s="207">
        <v>5.7870370370370378E-4</v>
      </c>
      <c r="I11" s="194">
        <f>F11*G11</f>
        <v>200</v>
      </c>
      <c r="J11" s="192">
        <f>G11*H11</f>
        <v>4.6296296296296302E-3</v>
      </c>
      <c r="K11" s="180">
        <v>25</v>
      </c>
      <c r="L11" s="158">
        <v>8</v>
      </c>
      <c r="M11" s="207">
        <v>5.7870370370370378E-4</v>
      </c>
      <c r="N11" s="194">
        <f>K11*L11</f>
        <v>200</v>
      </c>
      <c r="O11" s="192">
        <f>L11*M11</f>
        <v>4.6296296296296302E-3</v>
      </c>
      <c r="P11" s="180">
        <v>25</v>
      </c>
      <c r="Q11" s="158">
        <v>8</v>
      </c>
      <c r="R11" s="207">
        <v>5.7870370370370378E-4</v>
      </c>
      <c r="S11" s="194">
        <f>P11*Q11</f>
        <v>200</v>
      </c>
      <c r="T11" s="192">
        <f>Q11*R11</f>
        <v>4.6296296296296302E-3</v>
      </c>
      <c r="U11" s="1"/>
    </row>
    <row r="12" spans="1:21" s="60" customFormat="1" ht="33" customHeight="1" x14ac:dyDescent="0.2">
      <c r="A12" s="171"/>
      <c r="B12" s="183"/>
      <c r="C12" s="184"/>
      <c r="D12" s="187"/>
      <c r="E12" s="110" t="s">
        <v>163</v>
      </c>
      <c r="F12" s="152"/>
      <c r="G12" s="154"/>
      <c r="H12" s="155"/>
      <c r="I12" s="195"/>
      <c r="J12" s="193"/>
      <c r="K12" s="152"/>
      <c r="L12" s="154"/>
      <c r="M12" s="155"/>
      <c r="N12" s="195"/>
      <c r="O12" s="193"/>
      <c r="P12" s="152"/>
      <c r="Q12" s="154"/>
      <c r="R12" s="155"/>
      <c r="S12" s="195"/>
      <c r="T12" s="193"/>
      <c r="U12" s="1"/>
    </row>
    <row r="13" spans="1:21" s="59" customFormat="1" ht="33" customHeight="1" x14ac:dyDescent="0.2">
      <c r="A13" s="171">
        <v>5</v>
      </c>
      <c r="B13" s="182" t="s">
        <v>103</v>
      </c>
      <c r="C13" s="169" t="s">
        <v>60</v>
      </c>
      <c r="D13" s="178" t="s">
        <v>115</v>
      </c>
      <c r="E13" s="109" t="s">
        <v>22</v>
      </c>
      <c r="F13" s="180">
        <v>50</v>
      </c>
      <c r="G13" s="158">
        <v>8</v>
      </c>
      <c r="H13" s="207">
        <v>5.7870370370370378E-4</v>
      </c>
      <c r="I13" s="194">
        <f>F13*G13</f>
        <v>400</v>
      </c>
      <c r="J13" s="192">
        <f>G13*H13</f>
        <v>4.6296296296296302E-3</v>
      </c>
      <c r="K13" s="180">
        <v>50</v>
      </c>
      <c r="L13" s="158">
        <v>8</v>
      </c>
      <c r="M13" s="207">
        <v>6.3657407407407402E-4</v>
      </c>
      <c r="N13" s="194">
        <f>K13*L13</f>
        <v>400</v>
      </c>
      <c r="O13" s="192">
        <f>L13*M13</f>
        <v>5.0925925925925921E-3</v>
      </c>
      <c r="P13" s="180">
        <v>50</v>
      </c>
      <c r="Q13" s="158">
        <v>7</v>
      </c>
      <c r="R13" s="207">
        <v>6.9444444444444447E-4</v>
      </c>
      <c r="S13" s="194">
        <f>P13*Q13</f>
        <v>350</v>
      </c>
      <c r="T13" s="192">
        <f>Q13*R13</f>
        <v>4.8611111111111112E-3</v>
      </c>
      <c r="U13" s="1"/>
    </row>
    <row r="14" spans="1:21" s="59" customFormat="1" ht="33" customHeight="1" x14ac:dyDescent="0.2">
      <c r="A14" s="171"/>
      <c r="B14" s="183"/>
      <c r="C14" s="184"/>
      <c r="D14" s="187"/>
      <c r="E14" s="110" t="s">
        <v>68</v>
      </c>
      <c r="F14" s="152"/>
      <c r="G14" s="154"/>
      <c r="H14" s="155"/>
      <c r="I14" s="195"/>
      <c r="J14" s="193"/>
      <c r="K14" s="152"/>
      <c r="L14" s="154"/>
      <c r="M14" s="155"/>
      <c r="N14" s="195"/>
      <c r="O14" s="193"/>
      <c r="P14" s="152"/>
      <c r="Q14" s="154"/>
      <c r="R14" s="155"/>
      <c r="S14" s="195"/>
      <c r="T14" s="193"/>
      <c r="U14" s="1"/>
    </row>
    <row r="15" spans="1:21" s="67" customFormat="1" ht="33" customHeight="1" x14ac:dyDescent="0.2">
      <c r="A15" s="171">
        <v>6</v>
      </c>
      <c r="B15" s="182" t="s">
        <v>103</v>
      </c>
      <c r="C15" s="169" t="s">
        <v>13</v>
      </c>
      <c r="D15" s="178" t="s">
        <v>162</v>
      </c>
      <c r="E15" s="109" t="s">
        <v>69</v>
      </c>
      <c r="F15" s="180">
        <v>25</v>
      </c>
      <c r="G15" s="158">
        <v>8</v>
      </c>
      <c r="H15" s="207">
        <v>5.2083333333333333E-4</v>
      </c>
      <c r="I15" s="161">
        <f>F15*G15</f>
        <v>200</v>
      </c>
      <c r="J15" s="162">
        <f>G15*H15</f>
        <v>4.1666666666666666E-3</v>
      </c>
      <c r="K15" s="180">
        <v>25</v>
      </c>
      <c r="L15" s="158">
        <v>8</v>
      </c>
      <c r="M15" s="207">
        <v>5.2083333333333333E-4</v>
      </c>
      <c r="N15" s="161">
        <f>K15*L15</f>
        <v>200</v>
      </c>
      <c r="O15" s="162">
        <f>L15*M15</f>
        <v>4.1666666666666666E-3</v>
      </c>
      <c r="P15" s="180">
        <v>25</v>
      </c>
      <c r="Q15" s="158">
        <v>8</v>
      </c>
      <c r="R15" s="207">
        <v>5.2083333333333333E-4</v>
      </c>
      <c r="S15" s="161">
        <f>P15*Q15</f>
        <v>200</v>
      </c>
      <c r="T15" s="162">
        <f>Q15*R15</f>
        <v>4.1666666666666666E-3</v>
      </c>
      <c r="U15" s="1"/>
    </row>
    <row r="16" spans="1:21" s="67" customFormat="1" ht="33" customHeight="1" x14ac:dyDescent="0.2">
      <c r="A16" s="171"/>
      <c r="B16" s="183"/>
      <c r="C16" s="184"/>
      <c r="D16" s="187"/>
      <c r="E16" s="110" t="s">
        <v>163</v>
      </c>
      <c r="F16" s="152"/>
      <c r="G16" s="154"/>
      <c r="H16" s="155"/>
      <c r="I16" s="161"/>
      <c r="J16" s="162"/>
      <c r="K16" s="152"/>
      <c r="L16" s="154"/>
      <c r="M16" s="155"/>
      <c r="N16" s="161"/>
      <c r="O16" s="162"/>
      <c r="P16" s="152"/>
      <c r="Q16" s="154"/>
      <c r="R16" s="155"/>
      <c r="S16" s="161"/>
      <c r="T16" s="162"/>
      <c r="U16" s="1"/>
    </row>
    <row r="17" spans="1:25" s="67" customFormat="1" ht="33" customHeight="1" x14ac:dyDescent="0.2">
      <c r="A17" s="171">
        <v>7</v>
      </c>
      <c r="B17" s="182" t="s">
        <v>57</v>
      </c>
      <c r="C17" s="169" t="s">
        <v>13</v>
      </c>
      <c r="D17" s="178" t="s">
        <v>164</v>
      </c>
      <c r="E17" s="109" t="s">
        <v>20</v>
      </c>
      <c r="F17" s="180">
        <v>25</v>
      </c>
      <c r="G17" s="158">
        <v>10</v>
      </c>
      <c r="H17" s="207">
        <v>5.7870370370370378E-4</v>
      </c>
      <c r="I17" s="194">
        <f>F17*G17</f>
        <v>250</v>
      </c>
      <c r="J17" s="192">
        <f>G17*H17</f>
        <v>5.7870370370370376E-3</v>
      </c>
      <c r="K17" s="180">
        <v>25</v>
      </c>
      <c r="L17" s="158">
        <v>10</v>
      </c>
      <c r="M17" s="207">
        <v>5.7870370370370378E-4</v>
      </c>
      <c r="N17" s="194">
        <f>K17*L17</f>
        <v>250</v>
      </c>
      <c r="O17" s="192">
        <f>L17*M17</f>
        <v>5.7870370370370376E-3</v>
      </c>
      <c r="P17" s="180">
        <v>25</v>
      </c>
      <c r="Q17" s="158">
        <v>10</v>
      </c>
      <c r="R17" s="207">
        <v>5.7870370370370378E-4</v>
      </c>
      <c r="S17" s="194">
        <f>P17*Q17</f>
        <v>250</v>
      </c>
      <c r="T17" s="192">
        <f>Q17*R17</f>
        <v>5.7870370370370376E-3</v>
      </c>
      <c r="U17" s="1"/>
    </row>
    <row r="18" spans="1:25" s="67" customFormat="1" ht="33" customHeight="1" x14ac:dyDescent="0.2">
      <c r="A18" s="171"/>
      <c r="B18" s="183"/>
      <c r="C18" s="184"/>
      <c r="D18" s="187"/>
      <c r="E18" s="110" t="s">
        <v>165</v>
      </c>
      <c r="F18" s="152"/>
      <c r="G18" s="154"/>
      <c r="H18" s="155"/>
      <c r="I18" s="195"/>
      <c r="J18" s="193"/>
      <c r="K18" s="152"/>
      <c r="L18" s="154"/>
      <c r="M18" s="155"/>
      <c r="N18" s="195"/>
      <c r="O18" s="193"/>
      <c r="P18" s="152"/>
      <c r="Q18" s="154"/>
      <c r="R18" s="155"/>
      <c r="S18" s="195"/>
      <c r="T18" s="193"/>
      <c r="U18" s="1"/>
    </row>
    <row r="19" spans="1:25" s="67" customFormat="1" ht="33" customHeight="1" x14ac:dyDescent="0.2">
      <c r="A19" s="171">
        <v>8</v>
      </c>
      <c r="B19" s="182" t="s">
        <v>5</v>
      </c>
      <c r="C19" s="169" t="s">
        <v>13</v>
      </c>
      <c r="D19" s="178" t="s">
        <v>172</v>
      </c>
      <c r="E19" s="109" t="s">
        <v>171</v>
      </c>
      <c r="F19" s="156">
        <v>50</v>
      </c>
      <c r="G19" s="158">
        <v>3</v>
      </c>
      <c r="H19" s="160">
        <v>1.0416666666666667E-3</v>
      </c>
      <c r="I19" s="161">
        <f>F19*G19</f>
        <v>150</v>
      </c>
      <c r="J19" s="162">
        <f>G19*H19</f>
        <v>3.1250000000000002E-3</v>
      </c>
      <c r="K19" s="156">
        <v>50</v>
      </c>
      <c r="L19" s="158">
        <v>3</v>
      </c>
      <c r="M19" s="160">
        <v>1.0416666666666667E-3</v>
      </c>
      <c r="N19" s="161">
        <f>K19*L19</f>
        <v>150</v>
      </c>
      <c r="O19" s="162">
        <f>L19*M19</f>
        <v>3.1250000000000002E-3</v>
      </c>
      <c r="P19" s="156">
        <v>50</v>
      </c>
      <c r="Q19" s="158">
        <v>3</v>
      </c>
      <c r="R19" s="160">
        <v>1.0416666666666667E-3</v>
      </c>
      <c r="S19" s="161">
        <f>P19*Q19</f>
        <v>150</v>
      </c>
      <c r="T19" s="162">
        <f>Q19*R19</f>
        <v>3.1250000000000002E-3</v>
      </c>
      <c r="U19" s="1"/>
    </row>
    <row r="20" spans="1:25" s="67" customFormat="1" ht="33" customHeight="1" thickBot="1" x14ac:dyDescent="0.25">
      <c r="A20" s="171"/>
      <c r="B20" s="224"/>
      <c r="C20" s="170"/>
      <c r="D20" s="208"/>
      <c r="E20" s="123" t="s">
        <v>170</v>
      </c>
      <c r="F20" s="157"/>
      <c r="G20" s="159"/>
      <c r="H20" s="160"/>
      <c r="I20" s="161"/>
      <c r="J20" s="162"/>
      <c r="K20" s="157"/>
      <c r="L20" s="159"/>
      <c r="M20" s="160"/>
      <c r="N20" s="161"/>
      <c r="O20" s="162"/>
      <c r="P20" s="157"/>
      <c r="Q20" s="159"/>
      <c r="R20" s="160"/>
      <c r="S20" s="161"/>
      <c r="T20" s="162"/>
      <c r="U20" s="1"/>
    </row>
    <row r="21" spans="1:25" s="59" customFormat="1" ht="33" customHeight="1" x14ac:dyDescent="0.2">
      <c r="A21" s="163">
        <v>10</v>
      </c>
      <c r="B21" s="311" t="s">
        <v>62</v>
      </c>
      <c r="C21" s="222" t="s">
        <v>60</v>
      </c>
      <c r="D21" s="223" t="s">
        <v>173</v>
      </c>
      <c r="E21" s="124" t="s">
        <v>91</v>
      </c>
      <c r="F21" s="151">
        <v>100</v>
      </c>
      <c r="G21" s="153">
        <v>2</v>
      </c>
      <c r="H21" s="312">
        <v>6.9444444444444441E-3</v>
      </c>
      <c r="I21" s="313">
        <f>F21*G21</f>
        <v>200</v>
      </c>
      <c r="J21" s="314">
        <f>G21*H21</f>
        <v>1.3888888888888888E-2</v>
      </c>
      <c r="K21" s="151">
        <v>100</v>
      </c>
      <c r="L21" s="153">
        <v>2</v>
      </c>
      <c r="M21" s="312">
        <v>6.9444444444444441E-3</v>
      </c>
      <c r="N21" s="313">
        <f>K21*L21</f>
        <v>200</v>
      </c>
      <c r="O21" s="314">
        <f>L21*M21</f>
        <v>1.3888888888888888E-2</v>
      </c>
      <c r="P21" s="151">
        <v>100</v>
      </c>
      <c r="Q21" s="153">
        <v>2</v>
      </c>
      <c r="R21" s="312">
        <v>6.9444444444444441E-3</v>
      </c>
      <c r="S21" s="313">
        <f>P21*Q21</f>
        <v>200</v>
      </c>
      <c r="T21" s="315">
        <f>Q21*R21</f>
        <v>1.3888888888888888E-2</v>
      </c>
      <c r="U21" s="1"/>
      <c r="X21" s="164" t="s">
        <v>8</v>
      </c>
      <c r="Y21" s="164"/>
    </row>
    <row r="22" spans="1:25" s="59" customFormat="1" ht="33" customHeight="1" thickBot="1" x14ac:dyDescent="0.25">
      <c r="A22" s="163"/>
      <c r="B22" s="185"/>
      <c r="C22" s="186"/>
      <c r="D22" s="179"/>
      <c r="E22" s="125" t="s">
        <v>169</v>
      </c>
      <c r="F22" s="181"/>
      <c r="G22" s="209"/>
      <c r="H22" s="210"/>
      <c r="I22" s="166"/>
      <c r="J22" s="168"/>
      <c r="K22" s="181"/>
      <c r="L22" s="209"/>
      <c r="M22" s="210"/>
      <c r="N22" s="166"/>
      <c r="O22" s="168"/>
      <c r="P22" s="181"/>
      <c r="Q22" s="209"/>
      <c r="R22" s="210"/>
      <c r="S22" s="166"/>
      <c r="T22" s="225"/>
      <c r="U22" s="1"/>
      <c r="X22" s="12">
        <f>SUM(J5:J20)</f>
        <v>4.2418981481481481E-2</v>
      </c>
    </row>
    <row r="23" spans="1:25" s="59" customFormat="1" ht="28.5" customHeight="1" x14ac:dyDescent="0.2">
      <c r="A23" s="171">
        <v>11</v>
      </c>
      <c r="B23" s="172" t="s">
        <v>31</v>
      </c>
      <c r="C23" s="174" t="s">
        <v>33</v>
      </c>
      <c r="D23" s="208" t="s">
        <v>32</v>
      </c>
      <c r="E23" s="111"/>
      <c r="F23" s="176">
        <v>50</v>
      </c>
      <c r="G23" s="201">
        <v>4</v>
      </c>
      <c r="H23" s="198">
        <v>8.1018518518518516E-4</v>
      </c>
      <c r="I23" s="202">
        <f>F23*G23</f>
        <v>200</v>
      </c>
      <c r="J23" s="196">
        <f>G23*H23</f>
        <v>3.2407407407407406E-3</v>
      </c>
      <c r="K23" s="176">
        <v>50</v>
      </c>
      <c r="L23" s="201">
        <v>4</v>
      </c>
      <c r="M23" s="198">
        <v>8.1018518518518516E-4</v>
      </c>
      <c r="N23" s="202">
        <f>K23*L23</f>
        <v>200</v>
      </c>
      <c r="O23" s="196">
        <f>L23*M23</f>
        <v>3.2407407407407406E-3</v>
      </c>
      <c r="P23" s="176">
        <v>50</v>
      </c>
      <c r="Q23" s="201">
        <v>4</v>
      </c>
      <c r="R23" s="198">
        <v>8.1018518518518516E-4</v>
      </c>
      <c r="S23" s="202">
        <f>P23*Q23</f>
        <v>200</v>
      </c>
      <c r="T23" s="196">
        <f>Q23*R23</f>
        <v>3.2407407407407406E-3</v>
      </c>
    </row>
    <row r="24" spans="1:25" ht="33" customHeight="1" x14ac:dyDescent="0.2">
      <c r="A24" s="171"/>
      <c r="B24" s="173"/>
      <c r="C24" s="175"/>
      <c r="D24" s="187"/>
      <c r="E24" s="110" t="s">
        <v>116</v>
      </c>
      <c r="F24" s="177"/>
      <c r="G24" s="211"/>
      <c r="H24" s="204"/>
      <c r="I24" s="206"/>
      <c r="J24" s="205"/>
      <c r="K24" s="177"/>
      <c r="L24" s="211"/>
      <c r="M24" s="204"/>
      <c r="N24" s="206"/>
      <c r="O24" s="205"/>
      <c r="P24" s="177"/>
      <c r="Q24" s="211"/>
      <c r="R24" s="204"/>
      <c r="S24" s="206"/>
      <c r="T24" s="205"/>
      <c r="U24" s="33"/>
    </row>
    <row r="25" spans="1:25" ht="28.5" customHeight="1" x14ac:dyDescent="0.2">
      <c r="B25" s="33"/>
      <c r="C25" s="33"/>
      <c r="F25" s="203" t="str">
        <f>SUM(I5:I24)&amp;"m"</f>
        <v>2900m</v>
      </c>
      <c r="G25" s="203"/>
      <c r="H25" s="117">
        <f>SUM(J5:J24)</f>
        <v>5.9548611111111108E-2</v>
      </c>
      <c r="I25" s="116"/>
      <c r="J25" s="33"/>
      <c r="K25" s="203" t="str">
        <f>SUM(N5:N24)&amp;"m"</f>
        <v>2900m</v>
      </c>
      <c r="L25" s="203"/>
      <c r="M25" s="117">
        <f>SUM(O5:O24)</f>
        <v>6.0590277777777778E-2</v>
      </c>
      <c r="N25" s="116"/>
      <c r="O25" s="33"/>
      <c r="P25" s="203" t="str">
        <f>SUM(S5:S24)&amp;"m"</f>
        <v>2750m</v>
      </c>
      <c r="Q25" s="203"/>
      <c r="R25" s="117">
        <f>SUM(T5:T24)</f>
        <v>5.9837962962962961E-2</v>
      </c>
      <c r="S25" s="116"/>
      <c r="T25" s="33"/>
      <c r="U25" s="33"/>
    </row>
    <row r="26" spans="1:25" ht="51.75" customHeight="1" x14ac:dyDescent="0.2">
      <c r="B26" s="33"/>
      <c r="C26" s="33"/>
      <c r="D26" s="33"/>
      <c r="F26" s="33"/>
      <c r="G26" s="33"/>
      <c r="H26" s="33"/>
      <c r="I26" s="33"/>
      <c r="J26" s="33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33"/>
    </row>
  </sheetData>
  <mergeCells count="201">
    <mergeCell ref="P23:P24"/>
    <mergeCell ref="Q23:Q24"/>
    <mergeCell ref="R23:R24"/>
    <mergeCell ref="S23:S24"/>
    <mergeCell ref="T23:T24"/>
    <mergeCell ref="P25:Q25"/>
    <mergeCell ref="P21:P22"/>
    <mergeCell ref="Q21:Q22"/>
    <mergeCell ref="R21:R22"/>
    <mergeCell ref="S21:S22"/>
    <mergeCell ref="T21:T22"/>
    <mergeCell ref="P17:P18"/>
    <mergeCell ref="Q17:Q18"/>
    <mergeCell ref="R17:R18"/>
    <mergeCell ref="S17:S18"/>
    <mergeCell ref="T17:T18"/>
    <mergeCell ref="P19:P20"/>
    <mergeCell ref="Q19:Q20"/>
    <mergeCell ref="R19:R20"/>
    <mergeCell ref="S19:S20"/>
    <mergeCell ref="T19:T20"/>
    <mergeCell ref="R11:R12"/>
    <mergeCell ref="S11:S12"/>
    <mergeCell ref="T11:T12"/>
    <mergeCell ref="P13:P14"/>
    <mergeCell ref="Q13:Q14"/>
    <mergeCell ref="R13:R14"/>
    <mergeCell ref="S13:S14"/>
    <mergeCell ref="T13:T14"/>
    <mergeCell ref="P15:P16"/>
    <mergeCell ref="Q15:Q16"/>
    <mergeCell ref="R15:R16"/>
    <mergeCell ref="S15:S16"/>
    <mergeCell ref="T15:T16"/>
    <mergeCell ref="K23:K24"/>
    <mergeCell ref="L23:L24"/>
    <mergeCell ref="M23:M24"/>
    <mergeCell ref="N23:N24"/>
    <mergeCell ref="O23:O24"/>
    <mergeCell ref="K25:L25"/>
    <mergeCell ref="P4:T4"/>
    <mergeCell ref="P5:P6"/>
    <mergeCell ref="Q5:Q6"/>
    <mergeCell ref="R5:R6"/>
    <mergeCell ref="S5:S6"/>
    <mergeCell ref="T5:T6"/>
    <mergeCell ref="P7:P8"/>
    <mergeCell ref="Q7:Q8"/>
    <mergeCell ref="R7:R8"/>
    <mergeCell ref="S7:S8"/>
    <mergeCell ref="T7:T8"/>
    <mergeCell ref="P9:P10"/>
    <mergeCell ref="Q9:Q10"/>
    <mergeCell ref="R9:R10"/>
    <mergeCell ref="S9:S10"/>
    <mergeCell ref="T9:T10"/>
    <mergeCell ref="P11:P12"/>
    <mergeCell ref="Q11:Q12"/>
    <mergeCell ref="K17:K18"/>
    <mergeCell ref="L17:L18"/>
    <mergeCell ref="M17:M18"/>
    <mergeCell ref="N17:N18"/>
    <mergeCell ref="O17:O18"/>
    <mergeCell ref="K21:K22"/>
    <mergeCell ref="L21:L22"/>
    <mergeCell ref="M21:M22"/>
    <mergeCell ref="N21:N22"/>
    <mergeCell ref="O21:O22"/>
    <mergeCell ref="K13:K14"/>
    <mergeCell ref="L13:L14"/>
    <mergeCell ref="M13:M14"/>
    <mergeCell ref="N13:N14"/>
    <mergeCell ref="O13:O14"/>
    <mergeCell ref="K15:K16"/>
    <mergeCell ref="L15:L16"/>
    <mergeCell ref="M15:M16"/>
    <mergeCell ref="N15:N16"/>
    <mergeCell ref="O15:O16"/>
    <mergeCell ref="N7:N8"/>
    <mergeCell ref="O7:O8"/>
    <mergeCell ref="K9:K10"/>
    <mergeCell ref="L9:L10"/>
    <mergeCell ref="M9:M10"/>
    <mergeCell ref="N9:N10"/>
    <mergeCell ref="O9:O10"/>
    <mergeCell ref="K11:K12"/>
    <mergeCell ref="L11:L12"/>
    <mergeCell ref="M11:M12"/>
    <mergeCell ref="N11:N12"/>
    <mergeCell ref="O11:O12"/>
    <mergeCell ref="J17:J18"/>
    <mergeCell ref="J19:J20"/>
    <mergeCell ref="A19:A20"/>
    <mergeCell ref="B19:B20"/>
    <mergeCell ref="G19:G20"/>
    <mergeCell ref="H19:H20"/>
    <mergeCell ref="I19:I20"/>
    <mergeCell ref="A11:A12"/>
    <mergeCell ref="B11:B12"/>
    <mergeCell ref="C11:C12"/>
    <mergeCell ref="D11:D12"/>
    <mergeCell ref="F11:F12"/>
    <mergeCell ref="G11:G12"/>
    <mergeCell ref="H11:H12"/>
    <mergeCell ref="I11:I12"/>
    <mergeCell ref="A15:A16"/>
    <mergeCell ref="B15:B16"/>
    <mergeCell ref="C15:C16"/>
    <mergeCell ref="D15:D16"/>
    <mergeCell ref="F15:F16"/>
    <mergeCell ref="G15:G16"/>
    <mergeCell ref="H15:H16"/>
    <mergeCell ref="I15:I16"/>
    <mergeCell ref="B3:B4"/>
    <mergeCell ref="C3:C4"/>
    <mergeCell ref="D3:D4"/>
    <mergeCell ref="B9:B10"/>
    <mergeCell ref="C9:C10"/>
    <mergeCell ref="B5:B6"/>
    <mergeCell ref="C5:C6"/>
    <mergeCell ref="B7:B8"/>
    <mergeCell ref="C7:C8"/>
    <mergeCell ref="D7:D8"/>
    <mergeCell ref="F25:G25"/>
    <mergeCell ref="D5:D6"/>
    <mergeCell ref="I5:I6"/>
    <mergeCell ref="H23:H24"/>
    <mergeCell ref="J23:J24"/>
    <mergeCell ref="I23:I24"/>
    <mergeCell ref="J13:J14"/>
    <mergeCell ref="H13:H14"/>
    <mergeCell ref="H9:H10"/>
    <mergeCell ref="D23:D24"/>
    <mergeCell ref="D9:D10"/>
    <mergeCell ref="D13:D14"/>
    <mergeCell ref="F13:F14"/>
    <mergeCell ref="G13:G14"/>
    <mergeCell ref="G21:G22"/>
    <mergeCell ref="H21:H22"/>
    <mergeCell ref="G23:G24"/>
    <mergeCell ref="I13:I14"/>
    <mergeCell ref="G17:G18"/>
    <mergeCell ref="H17:H18"/>
    <mergeCell ref="I17:I18"/>
    <mergeCell ref="J11:J12"/>
    <mergeCell ref="D19:D20"/>
    <mergeCell ref="J15:J16"/>
    <mergeCell ref="F1:T1"/>
    <mergeCell ref="F4:J4"/>
    <mergeCell ref="J9:J10"/>
    <mergeCell ref="I9:I10"/>
    <mergeCell ref="J5:J6"/>
    <mergeCell ref="H5:H6"/>
    <mergeCell ref="G9:G10"/>
    <mergeCell ref="F5:F6"/>
    <mergeCell ref="G5:G6"/>
    <mergeCell ref="F9:F10"/>
    <mergeCell ref="F7:F8"/>
    <mergeCell ref="G7:G8"/>
    <mergeCell ref="H7:H8"/>
    <mergeCell ref="I7:I8"/>
    <mergeCell ref="J7:J8"/>
    <mergeCell ref="K4:O4"/>
    <mergeCell ref="K5:K6"/>
    <mergeCell ref="L5:L6"/>
    <mergeCell ref="M5:M6"/>
    <mergeCell ref="N5:N6"/>
    <mergeCell ref="O5:O6"/>
    <mergeCell ref="K7:K8"/>
    <mergeCell ref="L7:L8"/>
    <mergeCell ref="M7:M8"/>
    <mergeCell ref="X21:Y21"/>
    <mergeCell ref="I21:I22"/>
    <mergeCell ref="J21:J22"/>
    <mergeCell ref="C19:C20"/>
    <mergeCell ref="F19:F20"/>
    <mergeCell ref="A5:A6"/>
    <mergeCell ref="A23:A24"/>
    <mergeCell ref="B23:B24"/>
    <mergeCell ref="C23:C24"/>
    <mergeCell ref="F23:F24"/>
    <mergeCell ref="D21:D22"/>
    <mergeCell ref="F21:F22"/>
    <mergeCell ref="A9:A10"/>
    <mergeCell ref="A7:A8"/>
    <mergeCell ref="A17:A18"/>
    <mergeCell ref="B17:B18"/>
    <mergeCell ref="C17:C18"/>
    <mergeCell ref="A13:A14"/>
    <mergeCell ref="B13:B14"/>
    <mergeCell ref="C13:C14"/>
    <mergeCell ref="B21:B22"/>
    <mergeCell ref="C21:C22"/>
    <mergeCell ref="D17:D18"/>
    <mergeCell ref="F17:F18"/>
    <mergeCell ref="K19:K20"/>
    <mergeCell ref="L19:L20"/>
    <mergeCell ref="M19:M20"/>
    <mergeCell ref="N19:N20"/>
    <mergeCell ref="O19:O20"/>
    <mergeCell ref="A21:A22"/>
  </mergeCells>
  <phoneticPr fontId="2"/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view="pageBreakPreview" zoomScale="85" zoomScaleNormal="85" zoomScaleSheetLayoutView="85" workbookViewId="0">
      <selection activeCell="E15" sqref="E15"/>
    </sheetView>
  </sheetViews>
  <sheetFormatPr defaultColWidth="9.44140625" defaultRowHeight="46.5" customHeight="1" x14ac:dyDescent="0.2"/>
  <cols>
    <col min="1" max="1" width="2.77734375" style="63" customWidth="1"/>
    <col min="2" max="2" width="9.33203125" style="14" customWidth="1"/>
    <col min="3" max="3" width="8.44140625" style="14" customWidth="1"/>
    <col min="4" max="4" width="50" style="14" customWidth="1"/>
    <col min="5" max="5" width="35.21875" style="14" customWidth="1"/>
    <col min="6" max="7" width="9.33203125" style="1" customWidth="1"/>
    <col min="8" max="8" width="14.44140625" style="1" customWidth="1"/>
    <col min="9" max="9" width="8.33203125" style="2" customWidth="1"/>
    <col min="10" max="10" width="11.6640625" style="2" customWidth="1"/>
    <col min="11" max="11" width="6.21875" style="1" hidden="1" customWidth="1"/>
    <col min="12" max="12" width="4.6640625" style="1" hidden="1" customWidth="1"/>
    <col min="13" max="13" width="9" style="1" hidden="1" customWidth="1"/>
    <col min="14" max="14" width="4.88671875" style="2" hidden="1" customWidth="1"/>
    <col min="15" max="15" width="7.109375" style="2" hidden="1" customWidth="1"/>
    <col min="16" max="16" width="4.44140625" style="1" customWidth="1"/>
    <col min="17" max="17" width="4.44140625" style="63" customWidth="1"/>
    <col min="18" max="18" width="4.21875" style="63" customWidth="1"/>
    <col min="19" max="16384" width="9.44140625" style="63"/>
  </cols>
  <sheetData>
    <row r="1" spans="1:16" s="17" customFormat="1" ht="56.25" customHeight="1" x14ac:dyDescent="0.2">
      <c r="A1" s="64"/>
      <c r="B1" s="27">
        <f>A!B1</f>
        <v>42948</v>
      </c>
      <c r="C1" s="16" t="s">
        <v>88</v>
      </c>
      <c r="E1" s="16"/>
      <c r="F1" s="188"/>
      <c r="G1" s="188"/>
      <c r="H1" s="188"/>
      <c r="I1" s="188"/>
      <c r="J1" s="188"/>
      <c r="K1" s="188"/>
      <c r="L1" s="188"/>
      <c r="M1" s="5"/>
      <c r="N1" s="6"/>
      <c r="O1" s="6"/>
      <c r="P1" s="5"/>
    </row>
    <row r="2" spans="1:16" s="19" customFormat="1" ht="6.75" customHeight="1" x14ac:dyDescent="0.2">
      <c r="A2" s="18"/>
      <c r="B2" s="13"/>
      <c r="C2" s="13"/>
      <c r="D2" s="13"/>
      <c r="E2" s="13"/>
      <c r="F2" s="10"/>
      <c r="G2" s="10"/>
      <c r="H2" s="10"/>
      <c r="I2" s="2"/>
      <c r="J2" s="11"/>
      <c r="K2" s="10"/>
      <c r="L2" s="10"/>
      <c r="M2" s="10"/>
      <c r="N2" s="2"/>
      <c r="O2" s="11"/>
      <c r="P2" s="10"/>
    </row>
    <row r="3" spans="1:16" s="20" customFormat="1" ht="21" customHeight="1" x14ac:dyDescent="0.2">
      <c r="B3" s="227" t="s">
        <v>2</v>
      </c>
      <c r="C3" s="274" t="s">
        <v>27</v>
      </c>
      <c r="D3" s="276" t="s">
        <v>34</v>
      </c>
      <c r="E3" s="46" t="s">
        <v>18</v>
      </c>
      <c r="F3" s="7" t="s">
        <v>0</v>
      </c>
      <c r="G3" s="3" t="s">
        <v>1</v>
      </c>
      <c r="H3" s="8" t="s">
        <v>3</v>
      </c>
      <c r="I3" s="9"/>
      <c r="J3" s="4"/>
      <c r="K3" s="53" t="s">
        <v>0</v>
      </c>
      <c r="L3" s="3" t="s">
        <v>1</v>
      </c>
      <c r="M3" s="8" t="s">
        <v>3</v>
      </c>
      <c r="N3" s="9"/>
      <c r="O3" s="4"/>
      <c r="P3" s="2"/>
    </row>
    <row r="4" spans="1:16" ht="22.5" customHeight="1" x14ac:dyDescent="0.2">
      <c r="B4" s="228"/>
      <c r="C4" s="275"/>
      <c r="D4" s="277"/>
      <c r="E4" s="43" t="s">
        <v>19</v>
      </c>
      <c r="F4" s="278" t="s">
        <v>29</v>
      </c>
      <c r="G4" s="279"/>
      <c r="H4" s="279"/>
      <c r="I4" s="279"/>
      <c r="J4" s="280"/>
      <c r="K4" s="281" t="s">
        <v>30</v>
      </c>
      <c r="L4" s="282"/>
      <c r="M4" s="282"/>
      <c r="N4" s="282"/>
      <c r="O4" s="283"/>
    </row>
    <row r="5" spans="1:16" ht="33" customHeight="1" x14ac:dyDescent="0.2">
      <c r="A5" s="226">
        <v>1</v>
      </c>
      <c r="B5" s="268" t="s">
        <v>4</v>
      </c>
      <c r="C5" s="270" t="s">
        <v>33</v>
      </c>
      <c r="D5" s="231" t="s">
        <v>24</v>
      </c>
      <c r="E5" s="44" t="s">
        <v>20</v>
      </c>
      <c r="F5" s="233">
        <v>50</v>
      </c>
      <c r="G5" s="244">
        <v>4</v>
      </c>
      <c r="H5" s="235">
        <v>8.6805555555555551E-4</v>
      </c>
      <c r="I5" s="246">
        <f t="shared" ref="I5" si="0">F5*G5</f>
        <v>200</v>
      </c>
      <c r="J5" s="248">
        <f>G5*H5</f>
        <v>3.472222222222222E-3</v>
      </c>
      <c r="K5" s="54">
        <v>200</v>
      </c>
      <c r="L5" s="47">
        <v>1</v>
      </c>
      <c r="M5" s="48">
        <v>5.5555555555555558E-3</v>
      </c>
      <c r="N5" s="3">
        <f t="shared" ref="N5:O17" si="1">K5*L5</f>
        <v>200</v>
      </c>
      <c r="O5" s="4">
        <f t="shared" si="1"/>
        <v>5.5555555555555558E-3</v>
      </c>
    </row>
    <row r="6" spans="1:16" ht="33" customHeight="1" x14ac:dyDescent="0.2">
      <c r="A6" s="226"/>
      <c r="B6" s="269"/>
      <c r="C6" s="271"/>
      <c r="D6" s="232"/>
      <c r="E6" s="45" t="s">
        <v>41</v>
      </c>
      <c r="F6" s="272"/>
      <c r="G6" s="273"/>
      <c r="H6" s="265"/>
      <c r="I6" s="266"/>
      <c r="J6" s="267"/>
      <c r="K6" s="55">
        <v>50</v>
      </c>
      <c r="L6" s="49">
        <v>4</v>
      </c>
      <c r="M6" s="50">
        <v>1.736111111111111E-3</v>
      </c>
      <c r="N6" s="51">
        <f t="shared" si="1"/>
        <v>200</v>
      </c>
      <c r="O6" s="52">
        <f t="shared" si="1"/>
        <v>6.9444444444444441E-3</v>
      </c>
    </row>
    <row r="7" spans="1:16" ht="33" customHeight="1" x14ac:dyDescent="0.2">
      <c r="A7" s="226">
        <v>2</v>
      </c>
      <c r="B7" s="253" t="s">
        <v>5</v>
      </c>
      <c r="C7" s="255" t="s">
        <v>80</v>
      </c>
      <c r="D7" s="231" t="s">
        <v>98</v>
      </c>
      <c r="E7" s="44" t="s">
        <v>22</v>
      </c>
      <c r="F7" s="257">
        <v>50</v>
      </c>
      <c r="G7" s="239">
        <v>4</v>
      </c>
      <c r="H7" s="241">
        <v>9.2592592592592585E-4</v>
      </c>
      <c r="I7" s="259">
        <f>F7*G7</f>
        <v>200</v>
      </c>
      <c r="J7" s="251">
        <f>G7*H7</f>
        <v>3.7037037037037034E-3</v>
      </c>
      <c r="K7" s="55">
        <v>50</v>
      </c>
      <c r="L7" s="49">
        <v>6</v>
      </c>
      <c r="M7" s="50">
        <v>1.3888888888888889E-3</v>
      </c>
      <c r="N7" s="51">
        <f t="shared" si="1"/>
        <v>300</v>
      </c>
      <c r="O7" s="52">
        <f t="shared" si="1"/>
        <v>8.3333333333333332E-3</v>
      </c>
    </row>
    <row r="8" spans="1:16" ht="33" customHeight="1" x14ac:dyDescent="0.2">
      <c r="A8" s="226"/>
      <c r="B8" s="254"/>
      <c r="C8" s="256"/>
      <c r="D8" s="232"/>
      <c r="E8" s="45" t="s">
        <v>81</v>
      </c>
      <c r="F8" s="258"/>
      <c r="G8" s="240"/>
      <c r="H8" s="242"/>
      <c r="I8" s="260"/>
      <c r="J8" s="252"/>
      <c r="K8" s="55">
        <v>50</v>
      </c>
      <c r="L8" s="49">
        <v>6</v>
      </c>
      <c r="M8" s="50">
        <v>1.3888888888888889E-3</v>
      </c>
      <c r="N8" s="51">
        <f t="shared" si="1"/>
        <v>300</v>
      </c>
      <c r="O8" s="52">
        <f t="shared" si="1"/>
        <v>8.3333333333333332E-3</v>
      </c>
    </row>
    <row r="9" spans="1:16" ht="33" customHeight="1" x14ac:dyDescent="0.2">
      <c r="A9" s="226">
        <v>3</v>
      </c>
      <c r="B9" s="253" t="s">
        <v>59</v>
      </c>
      <c r="C9" s="255" t="s">
        <v>13</v>
      </c>
      <c r="D9" s="231" t="s">
        <v>101</v>
      </c>
      <c r="E9" s="44" t="s">
        <v>61</v>
      </c>
      <c r="F9" s="257">
        <v>50</v>
      </c>
      <c r="G9" s="239">
        <v>6</v>
      </c>
      <c r="H9" s="241">
        <v>1.2152777777777778E-3</v>
      </c>
      <c r="I9" s="259">
        <f>F9*G9</f>
        <v>300</v>
      </c>
      <c r="J9" s="251">
        <f>G9*H9</f>
        <v>7.2916666666666668E-3</v>
      </c>
      <c r="K9" s="55">
        <v>50</v>
      </c>
      <c r="L9" s="49">
        <v>2</v>
      </c>
      <c r="M9" s="50">
        <v>1.736111111111111E-3</v>
      </c>
      <c r="N9" s="51">
        <f t="shared" si="1"/>
        <v>100</v>
      </c>
      <c r="O9" s="52">
        <f t="shared" si="1"/>
        <v>3.472222222222222E-3</v>
      </c>
    </row>
    <row r="10" spans="1:16" ht="33" customHeight="1" x14ac:dyDescent="0.2">
      <c r="A10" s="226"/>
      <c r="B10" s="254"/>
      <c r="C10" s="256"/>
      <c r="D10" s="232"/>
      <c r="E10" s="45" t="s">
        <v>102</v>
      </c>
      <c r="F10" s="258"/>
      <c r="G10" s="240"/>
      <c r="H10" s="242"/>
      <c r="I10" s="260"/>
      <c r="J10" s="252"/>
      <c r="K10" s="54">
        <v>50</v>
      </c>
      <c r="L10" s="47">
        <v>2</v>
      </c>
      <c r="M10" s="48">
        <v>1.5624999999999999E-3</v>
      </c>
      <c r="N10" s="3">
        <f t="shared" si="1"/>
        <v>100</v>
      </c>
      <c r="O10" s="4">
        <f t="shared" si="1"/>
        <v>3.1249999999999997E-3</v>
      </c>
    </row>
    <row r="11" spans="1:16" ht="33" customHeight="1" x14ac:dyDescent="0.2">
      <c r="A11" s="226">
        <v>4</v>
      </c>
      <c r="B11" s="253" t="s">
        <v>7</v>
      </c>
      <c r="C11" s="255" t="s">
        <v>13</v>
      </c>
      <c r="D11" s="237" t="s">
        <v>84</v>
      </c>
      <c r="E11" s="44" t="s">
        <v>63</v>
      </c>
      <c r="F11" s="257">
        <v>50</v>
      </c>
      <c r="G11" s="239">
        <v>2</v>
      </c>
      <c r="H11" s="241">
        <v>1.3888888888888889E-3</v>
      </c>
      <c r="I11" s="259">
        <f>F11*G11</f>
        <v>100</v>
      </c>
      <c r="J11" s="251">
        <f>G11*H11</f>
        <v>2.7777777777777779E-3</v>
      </c>
      <c r="K11" s="55">
        <v>50</v>
      </c>
      <c r="L11" s="49">
        <v>2</v>
      </c>
      <c r="M11" s="50">
        <v>1.736111111111111E-3</v>
      </c>
      <c r="N11" s="51">
        <f t="shared" si="1"/>
        <v>100</v>
      </c>
      <c r="O11" s="52">
        <f t="shared" si="1"/>
        <v>3.472222222222222E-3</v>
      </c>
    </row>
    <row r="12" spans="1:16" ht="33" customHeight="1" x14ac:dyDescent="0.2">
      <c r="A12" s="226"/>
      <c r="B12" s="254"/>
      <c r="C12" s="256"/>
      <c r="D12" s="238"/>
      <c r="E12" s="65" t="s">
        <v>85</v>
      </c>
      <c r="F12" s="258"/>
      <c r="G12" s="240"/>
      <c r="H12" s="242"/>
      <c r="I12" s="260"/>
      <c r="J12" s="252"/>
      <c r="K12" s="54">
        <v>50</v>
      </c>
      <c r="L12" s="47">
        <v>2</v>
      </c>
      <c r="M12" s="48">
        <v>1.5624999999999999E-3</v>
      </c>
      <c r="N12" s="3">
        <f t="shared" si="1"/>
        <v>100</v>
      </c>
      <c r="O12" s="4">
        <f t="shared" si="1"/>
        <v>3.1249999999999997E-3</v>
      </c>
    </row>
    <row r="13" spans="1:16" ht="33" customHeight="1" x14ac:dyDescent="0.2">
      <c r="A13" s="226">
        <v>5</v>
      </c>
      <c r="B13" s="253" t="s">
        <v>103</v>
      </c>
      <c r="C13" s="255" t="s">
        <v>13</v>
      </c>
      <c r="D13" s="237" t="s">
        <v>105</v>
      </c>
      <c r="E13" s="44" t="s">
        <v>106</v>
      </c>
      <c r="F13" s="261">
        <v>50</v>
      </c>
      <c r="G13" s="262">
        <v>6</v>
      </c>
      <c r="H13" s="263">
        <v>9.2592592592592585E-4</v>
      </c>
      <c r="I13" s="259">
        <f>F13*G13</f>
        <v>300</v>
      </c>
      <c r="J13" s="264">
        <f>G13*H13</f>
        <v>5.5555555555555549E-3</v>
      </c>
      <c r="K13" s="55">
        <v>50</v>
      </c>
      <c r="L13" s="49">
        <v>2</v>
      </c>
      <c r="M13" s="50">
        <v>1.736111111111111E-3</v>
      </c>
      <c r="N13" s="51">
        <f t="shared" si="1"/>
        <v>100</v>
      </c>
      <c r="O13" s="52">
        <f t="shared" si="1"/>
        <v>3.472222222222222E-3</v>
      </c>
    </row>
    <row r="14" spans="1:16" ht="33" customHeight="1" x14ac:dyDescent="0.2">
      <c r="A14" s="226"/>
      <c r="B14" s="254"/>
      <c r="C14" s="256"/>
      <c r="D14" s="238"/>
      <c r="E14" s="65" t="s">
        <v>110</v>
      </c>
      <c r="F14" s="261"/>
      <c r="G14" s="262"/>
      <c r="H14" s="263"/>
      <c r="I14" s="260"/>
      <c r="J14" s="264"/>
      <c r="K14" s="54">
        <v>50</v>
      </c>
      <c r="L14" s="47">
        <v>2</v>
      </c>
      <c r="M14" s="48">
        <v>1.5624999999999999E-3</v>
      </c>
      <c r="N14" s="3">
        <f t="shared" si="1"/>
        <v>100</v>
      </c>
      <c r="O14" s="4">
        <f t="shared" si="1"/>
        <v>3.1249999999999997E-3</v>
      </c>
    </row>
    <row r="15" spans="1:16" ht="33" customHeight="1" x14ac:dyDescent="0.2">
      <c r="A15" s="226">
        <v>6</v>
      </c>
      <c r="B15" s="253" t="s">
        <v>57</v>
      </c>
      <c r="C15" s="255" t="s">
        <v>13</v>
      </c>
      <c r="D15" s="231" t="s">
        <v>104</v>
      </c>
      <c r="E15" s="44" t="s">
        <v>20</v>
      </c>
      <c r="F15" s="257">
        <v>50</v>
      </c>
      <c r="G15" s="239">
        <v>4</v>
      </c>
      <c r="H15" s="241">
        <v>1.0416666666666667E-3</v>
      </c>
      <c r="I15" s="259">
        <f>F15*G15</f>
        <v>200</v>
      </c>
      <c r="J15" s="251">
        <f>G15*H15</f>
        <v>4.1666666666666666E-3</v>
      </c>
      <c r="K15" s="55">
        <v>50</v>
      </c>
      <c r="L15" s="49">
        <v>6</v>
      </c>
      <c r="M15" s="50">
        <v>1.3888888888888889E-3</v>
      </c>
      <c r="N15" s="51">
        <f t="shared" si="1"/>
        <v>300</v>
      </c>
      <c r="O15" s="52">
        <f t="shared" si="1"/>
        <v>8.3333333333333332E-3</v>
      </c>
    </row>
    <row r="16" spans="1:16" ht="33" customHeight="1" x14ac:dyDescent="0.2">
      <c r="A16" s="226"/>
      <c r="B16" s="254"/>
      <c r="C16" s="256"/>
      <c r="D16" s="232"/>
      <c r="E16" s="45" t="s">
        <v>58</v>
      </c>
      <c r="F16" s="258"/>
      <c r="G16" s="240"/>
      <c r="H16" s="242"/>
      <c r="I16" s="260"/>
      <c r="J16" s="252"/>
      <c r="K16" s="55">
        <v>50</v>
      </c>
      <c r="L16" s="49">
        <v>6</v>
      </c>
      <c r="M16" s="50">
        <v>1.3888888888888889E-3</v>
      </c>
      <c r="N16" s="51">
        <f t="shared" si="1"/>
        <v>300</v>
      </c>
      <c r="O16" s="52">
        <f t="shared" si="1"/>
        <v>8.3333333333333332E-3</v>
      </c>
    </row>
    <row r="17" spans="1:20" ht="33" customHeight="1" x14ac:dyDescent="0.2">
      <c r="A17" s="226">
        <v>7</v>
      </c>
      <c r="B17" s="253" t="s">
        <v>5</v>
      </c>
      <c r="C17" s="255" t="s">
        <v>82</v>
      </c>
      <c r="D17" s="231" t="s">
        <v>107</v>
      </c>
      <c r="E17" s="44" t="s">
        <v>83</v>
      </c>
      <c r="F17" s="257">
        <v>50</v>
      </c>
      <c r="G17" s="239">
        <v>4</v>
      </c>
      <c r="H17" s="241">
        <v>1.0416666666666667E-3</v>
      </c>
      <c r="I17" s="259">
        <f>F17*G17</f>
        <v>200</v>
      </c>
      <c r="J17" s="251">
        <f>G17*H17</f>
        <v>4.1666666666666666E-3</v>
      </c>
      <c r="K17" s="54">
        <v>200</v>
      </c>
      <c r="L17" s="47">
        <v>1</v>
      </c>
      <c r="M17" s="48">
        <v>3.472222222222222E-3</v>
      </c>
      <c r="N17" s="3">
        <f t="shared" si="1"/>
        <v>200</v>
      </c>
      <c r="O17" s="4">
        <f t="shared" si="1"/>
        <v>3.472222222222222E-3</v>
      </c>
    </row>
    <row r="18" spans="1:20" ht="33" customHeight="1" x14ac:dyDescent="0.2">
      <c r="A18" s="226"/>
      <c r="B18" s="254"/>
      <c r="C18" s="256"/>
      <c r="D18" s="232"/>
      <c r="E18" s="45" t="s">
        <v>108</v>
      </c>
      <c r="F18" s="258"/>
      <c r="G18" s="240"/>
      <c r="H18" s="242"/>
      <c r="I18" s="260"/>
      <c r="J18" s="252"/>
      <c r="K18" s="250">
        <f>SUM(N7:N17)</f>
        <v>2000</v>
      </c>
      <c r="L18" s="250"/>
      <c r="O18" s="12">
        <f>SUM(O7:O17)</f>
        <v>5.6597222222222215E-2</v>
      </c>
    </row>
    <row r="19" spans="1:20" ht="33" customHeight="1" x14ac:dyDescent="0.2">
      <c r="A19" s="226">
        <v>8</v>
      </c>
      <c r="B19" s="227" t="s">
        <v>5</v>
      </c>
      <c r="C19" s="255" t="s">
        <v>13</v>
      </c>
      <c r="D19" s="231" t="s">
        <v>86</v>
      </c>
      <c r="E19" s="44" t="s">
        <v>69</v>
      </c>
      <c r="F19" s="257">
        <v>50</v>
      </c>
      <c r="G19" s="239">
        <v>2</v>
      </c>
      <c r="H19" s="235">
        <v>1.3888888888888889E-3</v>
      </c>
      <c r="I19" s="246">
        <f>F19*G19</f>
        <v>100</v>
      </c>
      <c r="J19" s="248">
        <f>G19*H19</f>
        <v>2.7777777777777779E-3</v>
      </c>
      <c r="S19" s="164" t="s">
        <v>8</v>
      </c>
      <c r="T19" s="164"/>
    </row>
    <row r="20" spans="1:20" ht="33" customHeight="1" x14ac:dyDescent="0.2">
      <c r="A20" s="226"/>
      <c r="B20" s="228"/>
      <c r="C20" s="256"/>
      <c r="D20" s="232"/>
      <c r="E20" s="45" t="s">
        <v>87</v>
      </c>
      <c r="F20" s="258"/>
      <c r="G20" s="240"/>
      <c r="H20" s="236"/>
      <c r="I20" s="247"/>
      <c r="J20" s="249"/>
      <c r="S20" s="12">
        <f>SUM(J5:J16)</f>
        <v>2.6967592592592592E-2</v>
      </c>
    </row>
    <row r="21" spans="1:20" ht="28.5" customHeight="1" x14ac:dyDescent="0.2">
      <c r="A21" s="226">
        <v>9</v>
      </c>
      <c r="B21" s="227" t="s">
        <v>6</v>
      </c>
      <c r="C21" s="229" t="s">
        <v>33</v>
      </c>
      <c r="D21" s="231" t="s">
        <v>24</v>
      </c>
      <c r="F21" s="233">
        <v>50</v>
      </c>
      <c r="G21" s="244">
        <v>2</v>
      </c>
      <c r="H21" s="235">
        <v>8.1018518518518516E-4</v>
      </c>
      <c r="I21" s="246">
        <f>F21*G21</f>
        <v>100</v>
      </c>
      <c r="J21" s="248">
        <f>G21*H21</f>
        <v>1.6203703703703703E-3</v>
      </c>
      <c r="K21" s="63"/>
      <c r="L21" s="63"/>
      <c r="M21" s="63"/>
      <c r="N21" s="63"/>
      <c r="O21" s="63"/>
      <c r="P21" s="63"/>
    </row>
    <row r="22" spans="1:20" ht="33" customHeight="1" x14ac:dyDescent="0.2">
      <c r="A22" s="226"/>
      <c r="B22" s="228"/>
      <c r="C22" s="230"/>
      <c r="D22" s="232"/>
      <c r="E22" s="45" t="s">
        <v>53</v>
      </c>
      <c r="F22" s="234"/>
      <c r="G22" s="245"/>
      <c r="H22" s="236"/>
      <c r="I22" s="247"/>
      <c r="J22" s="249"/>
      <c r="K22" s="63"/>
      <c r="L22" s="63"/>
      <c r="M22" s="63"/>
      <c r="N22" s="63"/>
      <c r="O22" s="63"/>
      <c r="P22" s="63"/>
    </row>
    <row r="23" spans="1:20" ht="28.5" customHeight="1" x14ac:dyDescent="0.2">
      <c r="B23" s="63"/>
      <c r="C23" s="63"/>
      <c r="F23" s="243" t="str">
        <f>SUM(I5:I22)&amp;"m"</f>
        <v>1700m</v>
      </c>
      <c r="G23" s="243"/>
      <c r="H23" s="22"/>
      <c r="I23" s="23"/>
      <c r="J23" s="12">
        <f>SUM(J5:J22)</f>
        <v>3.5532407407407401E-2</v>
      </c>
      <c r="K23" s="63"/>
      <c r="L23" s="63"/>
      <c r="M23" s="63"/>
      <c r="N23" s="63"/>
      <c r="O23" s="63"/>
      <c r="P23" s="63"/>
    </row>
    <row r="24" spans="1:20" ht="51.75" customHeight="1" x14ac:dyDescent="0.2">
      <c r="B24" s="63"/>
      <c r="C24" s="63"/>
      <c r="D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</sheetData>
  <mergeCells count="90">
    <mergeCell ref="F1:L1"/>
    <mergeCell ref="B3:B4"/>
    <mergeCell ref="C3:C4"/>
    <mergeCell ref="D3:D4"/>
    <mergeCell ref="F4:J4"/>
    <mergeCell ref="K4:O4"/>
    <mergeCell ref="H5:H6"/>
    <mergeCell ref="I5:I6"/>
    <mergeCell ref="J5:J6"/>
    <mergeCell ref="A7:A8"/>
    <mergeCell ref="B7:B8"/>
    <mergeCell ref="C7:C8"/>
    <mergeCell ref="D7:D8"/>
    <mergeCell ref="F7:F8"/>
    <mergeCell ref="G7:G8"/>
    <mergeCell ref="H7:H8"/>
    <mergeCell ref="A5:A6"/>
    <mergeCell ref="B5:B6"/>
    <mergeCell ref="C5:C6"/>
    <mergeCell ref="D5:D6"/>
    <mergeCell ref="F5:F6"/>
    <mergeCell ref="G5:G6"/>
    <mergeCell ref="I7:I8"/>
    <mergeCell ref="J7:J8"/>
    <mergeCell ref="A9:A10"/>
    <mergeCell ref="B9:B10"/>
    <mergeCell ref="C9:C10"/>
    <mergeCell ref="D9:D10"/>
    <mergeCell ref="F9:F10"/>
    <mergeCell ref="G9:G10"/>
    <mergeCell ref="H9:H10"/>
    <mergeCell ref="I9:I10"/>
    <mergeCell ref="J9:J10"/>
    <mergeCell ref="I11:I12"/>
    <mergeCell ref="J11:J12"/>
    <mergeCell ref="I13:I14"/>
    <mergeCell ref="J13:J14"/>
    <mergeCell ref="A11:A12"/>
    <mergeCell ref="B11:B12"/>
    <mergeCell ref="C11:C12"/>
    <mergeCell ref="F11:F12"/>
    <mergeCell ref="G11:G12"/>
    <mergeCell ref="I15:I16"/>
    <mergeCell ref="A13:A14"/>
    <mergeCell ref="B13:B14"/>
    <mergeCell ref="C13:C14"/>
    <mergeCell ref="F13:F14"/>
    <mergeCell ref="G13:G14"/>
    <mergeCell ref="H13:H14"/>
    <mergeCell ref="A15:A16"/>
    <mergeCell ref="B15:B16"/>
    <mergeCell ref="C15:C16"/>
    <mergeCell ref="D15:D16"/>
    <mergeCell ref="F15:F16"/>
    <mergeCell ref="K18:L18"/>
    <mergeCell ref="I19:I20"/>
    <mergeCell ref="J19:J20"/>
    <mergeCell ref="J15:J16"/>
    <mergeCell ref="A17:A18"/>
    <mergeCell ref="B17:B18"/>
    <mergeCell ref="C17:C18"/>
    <mergeCell ref="D17:D18"/>
    <mergeCell ref="F17:F18"/>
    <mergeCell ref="G17:G18"/>
    <mergeCell ref="H17:H18"/>
    <mergeCell ref="I17:I18"/>
    <mergeCell ref="J17:J18"/>
    <mergeCell ref="C19:C20"/>
    <mergeCell ref="D19:D20"/>
    <mergeCell ref="F19:F20"/>
    <mergeCell ref="F23:G23"/>
    <mergeCell ref="S19:T19"/>
    <mergeCell ref="G21:G22"/>
    <mergeCell ref="H21:H22"/>
    <mergeCell ref="I21:I22"/>
    <mergeCell ref="J21:J22"/>
    <mergeCell ref="G19:G20"/>
    <mergeCell ref="D21:D22"/>
    <mergeCell ref="F21:F22"/>
    <mergeCell ref="H19:H20"/>
    <mergeCell ref="D11:D12"/>
    <mergeCell ref="D13:D14"/>
    <mergeCell ref="G15:G16"/>
    <mergeCell ref="H15:H16"/>
    <mergeCell ref="H11:H12"/>
    <mergeCell ref="A19:A20"/>
    <mergeCell ref="B19:B20"/>
    <mergeCell ref="A21:A22"/>
    <mergeCell ref="B21:B22"/>
    <mergeCell ref="C21:C22"/>
  </mergeCells>
  <phoneticPr fontId="2"/>
  <pageMargins left="0.7" right="0.7" top="0.75" bottom="0.75" header="0.3" footer="0.3"/>
  <pageSetup paperSize="9" scale="72" orientation="landscape" r:id="rId1"/>
  <colBreaks count="1" manualBreakCount="1">
    <brk id="10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view="pageBreakPreview" zoomScale="85" zoomScaleNormal="85" zoomScaleSheetLayoutView="85" workbookViewId="0">
      <selection activeCell="E15" sqref="E15"/>
    </sheetView>
  </sheetViews>
  <sheetFormatPr defaultColWidth="9.44140625" defaultRowHeight="46.5" customHeight="1" x14ac:dyDescent="0.2"/>
  <cols>
    <col min="1" max="1" width="2.77734375" style="63" customWidth="1"/>
    <col min="2" max="2" width="9.33203125" style="14" customWidth="1"/>
    <col min="3" max="3" width="8.44140625" style="14" customWidth="1"/>
    <col min="4" max="4" width="50" style="14" customWidth="1"/>
    <col min="5" max="5" width="35.21875" style="14" customWidth="1"/>
    <col min="6" max="7" width="9.33203125" style="1" customWidth="1"/>
    <col min="8" max="8" width="14.44140625" style="1" customWidth="1"/>
    <col min="9" max="9" width="8.33203125" style="2" customWidth="1"/>
    <col min="10" max="10" width="11.6640625" style="2" customWidth="1"/>
    <col min="11" max="11" width="6.21875" style="1" hidden="1" customWidth="1"/>
    <col min="12" max="12" width="4.6640625" style="1" hidden="1" customWidth="1"/>
    <col min="13" max="13" width="9" style="1" hidden="1" customWidth="1"/>
    <col min="14" max="14" width="4.88671875" style="2" hidden="1" customWidth="1"/>
    <col min="15" max="15" width="7.109375" style="2" hidden="1" customWidth="1"/>
    <col min="16" max="16" width="4.44140625" style="1" customWidth="1"/>
    <col min="17" max="17" width="4.44140625" style="63" customWidth="1"/>
    <col min="18" max="18" width="4.21875" style="63" customWidth="1"/>
    <col min="19" max="16384" width="9.44140625" style="63"/>
  </cols>
  <sheetData>
    <row r="1" spans="1:16" s="17" customFormat="1" ht="56.25" customHeight="1" x14ac:dyDescent="0.2">
      <c r="A1" s="64"/>
      <c r="B1" s="27">
        <f>A!B1</f>
        <v>42948</v>
      </c>
      <c r="C1" s="16" t="s">
        <v>89</v>
      </c>
      <c r="E1" s="16"/>
      <c r="F1" s="188"/>
      <c r="G1" s="188"/>
      <c r="H1" s="188"/>
      <c r="I1" s="188"/>
      <c r="J1" s="188"/>
      <c r="K1" s="188"/>
      <c r="L1" s="188"/>
      <c r="M1" s="5"/>
      <c r="N1" s="6"/>
      <c r="O1" s="6"/>
      <c r="P1" s="5"/>
    </row>
    <row r="2" spans="1:16" s="19" customFormat="1" ht="6.75" customHeight="1" x14ac:dyDescent="0.2">
      <c r="A2" s="18"/>
      <c r="B2" s="13"/>
      <c r="C2" s="13"/>
      <c r="D2" s="13"/>
      <c r="E2" s="13"/>
      <c r="F2" s="10"/>
      <c r="G2" s="10"/>
      <c r="H2" s="10"/>
      <c r="I2" s="2"/>
      <c r="J2" s="11"/>
      <c r="K2" s="10"/>
      <c r="L2" s="10"/>
      <c r="M2" s="10"/>
      <c r="N2" s="2"/>
      <c r="O2" s="11"/>
      <c r="P2" s="10"/>
    </row>
    <row r="3" spans="1:16" s="20" customFormat="1" ht="21" customHeight="1" x14ac:dyDescent="0.2">
      <c r="B3" s="227" t="s">
        <v>2</v>
      </c>
      <c r="C3" s="274" t="s">
        <v>27</v>
      </c>
      <c r="D3" s="276" t="s">
        <v>34</v>
      </c>
      <c r="E3" s="46" t="s">
        <v>18</v>
      </c>
      <c r="F3" s="7" t="s">
        <v>0</v>
      </c>
      <c r="G3" s="3" t="s">
        <v>1</v>
      </c>
      <c r="H3" s="8" t="s">
        <v>3</v>
      </c>
      <c r="I3" s="9"/>
      <c r="J3" s="4"/>
      <c r="K3" s="53" t="s">
        <v>0</v>
      </c>
      <c r="L3" s="3" t="s">
        <v>1</v>
      </c>
      <c r="M3" s="8" t="s">
        <v>3</v>
      </c>
      <c r="N3" s="9"/>
      <c r="O3" s="4"/>
      <c r="P3" s="2"/>
    </row>
    <row r="4" spans="1:16" ht="22.5" customHeight="1" x14ac:dyDescent="0.2">
      <c r="B4" s="228"/>
      <c r="C4" s="275"/>
      <c r="D4" s="277"/>
      <c r="E4" s="43" t="s">
        <v>19</v>
      </c>
      <c r="F4" s="278" t="s">
        <v>29</v>
      </c>
      <c r="G4" s="279"/>
      <c r="H4" s="279"/>
      <c r="I4" s="279"/>
      <c r="J4" s="280"/>
      <c r="K4" s="281" t="s">
        <v>30</v>
      </c>
      <c r="L4" s="282"/>
      <c r="M4" s="282"/>
      <c r="N4" s="282"/>
      <c r="O4" s="283"/>
    </row>
    <row r="5" spans="1:16" ht="33" customHeight="1" x14ac:dyDescent="0.2">
      <c r="A5" s="226">
        <v>1</v>
      </c>
      <c r="B5" s="268" t="s">
        <v>4</v>
      </c>
      <c r="C5" s="270" t="s">
        <v>33</v>
      </c>
      <c r="D5" s="231" t="s">
        <v>24</v>
      </c>
      <c r="E5" s="44" t="s">
        <v>20</v>
      </c>
      <c r="F5" s="233">
        <v>50</v>
      </c>
      <c r="G5" s="244">
        <v>4</v>
      </c>
      <c r="H5" s="235">
        <v>8.6805555555555551E-4</v>
      </c>
      <c r="I5" s="246">
        <f t="shared" ref="I5" si="0">F5*G5</f>
        <v>200</v>
      </c>
      <c r="J5" s="248">
        <f>G5*H5</f>
        <v>3.472222222222222E-3</v>
      </c>
      <c r="K5" s="54">
        <v>200</v>
      </c>
      <c r="L5" s="47">
        <v>1</v>
      </c>
      <c r="M5" s="48">
        <v>5.5555555555555558E-3</v>
      </c>
      <c r="N5" s="3">
        <f t="shared" ref="N5:O15" si="1">K5*L5</f>
        <v>200</v>
      </c>
      <c r="O5" s="4">
        <f t="shared" si="1"/>
        <v>5.5555555555555558E-3</v>
      </c>
    </row>
    <row r="6" spans="1:16" ht="33" customHeight="1" x14ac:dyDescent="0.2">
      <c r="A6" s="226"/>
      <c r="B6" s="269"/>
      <c r="C6" s="271"/>
      <c r="D6" s="232"/>
      <c r="E6" s="45" t="s">
        <v>41</v>
      </c>
      <c r="F6" s="272"/>
      <c r="G6" s="273"/>
      <c r="H6" s="265"/>
      <c r="I6" s="266"/>
      <c r="J6" s="267"/>
      <c r="K6" s="55">
        <v>50</v>
      </c>
      <c r="L6" s="49">
        <v>4</v>
      </c>
      <c r="M6" s="50">
        <v>1.736111111111111E-3</v>
      </c>
      <c r="N6" s="51">
        <f t="shared" si="1"/>
        <v>200</v>
      </c>
      <c r="O6" s="52">
        <f t="shared" si="1"/>
        <v>6.9444444444444441E-3</v>
      </c>
    </row>
    <row r="7" spans="1:16" ht="33" customHeight="1" x14ac:dyDescent="0.2">
      <c r="A7" s="226">
        <v>2</v>
      </c>
      <c r="B7" s="253" t="s">
        <v>5</v>
      </c>
      <c r="C7" s="286" t="s">
        <v>80</v>
      </c>
      <c r="D7" s="231" t="s">
        <v>96</v>
      </c>
      <c r="E7" s="44" t="s">
        <v>22</v>
      </c>
      <c r="F7" s="257">
        <v>200</v>
      </c>
      <c r="G7" s="239">
        <v>1</v>
      </c>
      <c r="H7" s="241">
        <v>3.472222222222222E-3</v>
      </c>
      <c r="I7" s="259">
        <f>F7*G7</f>
        <v>200</v>
      </c>
      <c r="J7" s="251">
        <f>G7*H7</f>
        <v>3.472222222222222E-3</v>
      </c>
      <c r="K7" s="55">
        <v>50</v>
      </c>
      <c r="L7" s="49">
        <v>6</v>
      </c>
      <c r="M7" s="50">
        <v>1.3888888888888889E-3</v>
      </c>
      <c r="N7" s="51">
        <f t="shared" si="1"/>
        <v>300</v>
      </c>
      <c r="O7" s="52">
        <f t="shared" si="1"/>
        <v>8.3333333333333332E-3</v>
      </c>
    </row>
    <row r="8" spans="1:16" ht="33" customHeight="1" x14ac:dyDescent="0.2">
      <c r="A8" s="226"/>
      <c r="B8" s="254"/>
      <c r="C8" s="287"/>
      <c r="D8" s="232"/>
      <c r="E8" s="45" t="s">
        <v>81</v>
      </c>
      <c r="F8" s="258"/>
      <c r="G8" s="240"/>
      <c r="H8" s="242"/>
      <c r="I8" s="260"/>
      <c r="J8" s="252"/>
      <c r="K8" s="55">
        <v>50</v>
      </c>
      <c r="L8" s="49">
        <v>6</v>
      </c>
      <c r="M8" s="50">
        <v>1.3888888888888889E-3</v>
      </c>
      <c r="N8" s="51">
        <f t="shared" si="1"/>
        <v>300</v>
      </c>
      <c r="O8" s="52">
        <f t="shared" si="1"/>
        <v>8.3333333333333332E-3</v>
      </c>
    </row>
    <row r="9" spans="1:16" ht="33" customHeight="1" x14ac:dyDescent="0.2">
      <c r="A9" s="226">
        <v>3</v>
      </c>
      <c r="B9" s="253" t="s">
        <v>7</v>
      </c>
      <c r="C9" s="255" t="s">
        <v>13</v>
      </c>
      <c r="D9" s="231" t="s">
        <v>100</v>
      </c>
      <c r="E9" s="44" t="s">
        <v>22</v>
      </c>
      <c r="F9" s="257">
        <v>100</v>
      </c>
      <c r="G9" s="239">
        <v>4</v>
      </c>
      <c r="H9" s="241">
        <v>1.5046296296296294E-3</v>
      </c>
      <c r="I9" s="259">
        <f>F9*G9</f>
        <v>400</v>
      </c>
      <c r="J9" s="251">
        <f>G9*H9</f>
        <v>6.0185185185185177E-3</v>
      </c>
      <c r="K9" s="55">
        <v>50</v>
      </c>
      <c r="L9" s="49">
        <v>2</v>
      </c>
      <c r="M9" s="50">
        <v>1.736111111111111E-3</v>
      </c>
      <c r="N9" s="51">
        <f t="shared" si="1"/>
        <v>100</v>
      </c>
      <c r="O9" s="52">
        <f t="shared" si="1"/>
        <v>3.472222222222222E-3</v>
      </c>
    </row>
    <row r="10" spans="1:16" ht="33" customHeight="1" x14ac:dyDescent="0.2">
      <c r="A10" s="226"/>
      <c r="B10" s="254"/>
      <c r="C10" s="256"/>
      <c r="D10" s="284"/>
      <c r="E10" s="45" t="s">
        <v>68</v>
      </c>
      <c r="F10" s="258"/>
      <c r="G10" s="240"/>
      <c r="H10" s="242"/>
      <c r="I10" s="260"/>
      <c r="J10" s="252"/>
      <c r="K10" s="54">
        <v>50</v>
      </c>
      <c r="L10" s="47">
        <v>2</v>
      </c>
      <c r="M10" s="48">
        <v>1.5624999999999999E-3</v>
      </c>
      <c r="N10" s="3">
        <f t="shared" si="1"/>
        <v>100</v>
      </c>
      <c r="O10" s="4">
        <f t="shared" si="1"/>
        <v>3.1249999999999997E-3</v>
      </c>
    </row>
    <row r="11" spans="1:16" ht="33" customHeight="1" x14ac:dyDescent="0.2">
      <c r="A11" s="226">
        <v>4</v>
      </c>
      <c r="B11" s="253" t="s">
        <v>111</v>
      </c>
      <c r="C11" s="255" t="s">
        <v>13</v>
      </c>
      <c r="D11" s="284"/>
      <c r="E11" s="44" t="s">
        <v>63</v>
      </c>
      <c r="F11" s="261">
        <v>50</v>
      </c>
      <c r="G11" s="262">
        <v>2</v>
      </c>
      <c r="H11" s="263">
        <v>1.5046296296296294E-3</v>
      </c>
      <c r="I11" s="285">
        <f>F11*G11</f>
        <v>100</v>
      </c>
      <c r="J11" s="264">
        <f>G11*H11</f>
        <v>3.0092592592592588E-3</v>
      </c>
      <c r="K11" s="55">
        <v>50</v>
      </c>
      <c r="L11" s="49">
        <v>2</v>
      </c>
      <c r="M11" s="50">
        <v>1.736111111111111E-3</v>
      </c>
      <c r="N11" s="51">
        <f t="shared" si="1"/>
        <v>100</v>
      </c>
      <c r="O11" s="52">
        <f t="shared" si="1"/>
        <v>3.472222222222222E-3</v>
      </c>
    </row>
    <row r="12" spans="1:16" ht="33" customHeight="1" x14ac:dyDescent="0.2">
      <c r="A12" s="226"/>
      <c r="B12" s="254"/>
      <c r="C12" s="256"/>
      <c r="D12" s="238"/>
      <c r="E12" s="65" t="s">
        <v>97</v>
      </c>
      <c r="F12" s="261"/>
      <c r="G12" s="262"/>
      <c r="H12" s="263"/>
      <c r="I12" s="285"/>
      <c r="J12" s="264"/>
      <c r="K12" s="54">
        <v>50</v>
      </c>
      <c r="L12" s="47">
        <v>2</v>
      </c>
      <c r="M12" s="48">
        <v>1.5624999999999999E-3</v>
      </c>
      <c r="N12" s="3">
        <f t="shared" si="1"/>
        <v>100</v>
      </c>
      <c r="O12" s="4">
        <f t="shared" si="1"/>
        <v>3.1249999999999997E-3</v>
      </c>
    </row>
    <row r="13" spans="1:16" ht="33" customHeight="1" x14ac:dyDescent="0.2">
      <c r="A13" s="226">
        <v>5</v>
      </c>
      <c r="B13" s="253" t="s">
        <v>57</v>
      </c>
      <c r="C13" s="255" t="s">
        <v>13</v>
      </c>
      <c r="D13" s="231" t="s">
        <v>109</v>
      </c>
      <c r="E13" s="44" t="s">
        <v>20</v>
      </c>
      <c r="F13" s="257">
        <v>50</v>
      </c>
      <c r="G13" s="239">
        <v>2</v>
      </c>
      <c r="H13" s="241">
        <v>1.0416666666666667E-3</v>
      </c>
      <c r="I13" s="259">
        <f>F13*G13</f>
        <v>100</v>
      </c>
      <c r="J13" s="251">
        <f>G13*H13</f>
        <v>2.0833333333333333E-3</v>
      </c>
      <c r="K13" s="55">
        <v>50</v>
      </c>
      <c r="L13" s="49">
        <v>6</v>
      </c>
      <c r="M13" s="50">
        <v>1.3888888888888889E-3</v>
      </c>
      <c r="N13" s="51">
        <f t="shared" si="1"/>
        <v>300</v>
      </c>
      <c r="O13" s="52">
        <f t="shared" si="1"/>
        <v>8.3333333333333332E-3</v>
      </c>
    </row>
    <row r="14" spans="1:16" ht="33" customHeight="1" x14ac:dyDescent="0.2">
      <c r="A14" s="226"/>
      <c r="B14" s="254"/>
      <c r="C14" s="256"/>
      <c r="D14" s="232"/>
      <c r="E14" s="45" t="s">
        <v>58</v>
      </c>
      <c r="F14" s="258"/>
      <c r="G14" s="240"/>
      <c r="H14" s="242"/>
      <c r="I14" s="260"/>
      <c r="J14" s="252"/>
      <c r="K14" s="55">
        <v>50</v>
      </c>
      <c r="L14" s="49">
        <v>6</v>
      </c>
      <c r="M14" s="50">
        <v>1.3888888888888889E-3</v>
      </c>
      <c r="N14" s="51">
        <f t="shared" si="1"/>
        <v>300</v>
      </c>
      <c r="O14" s="52">
        <f t="shared" si="1"/>
        <v>8.3333333333333332E-3</v>
      </c>
    </row>
    <row r="15" spans="1:16" ht="33" customHeight="1" x14ac:dyDescent="0.2">
      <c r="A15" s="226">
        <v>6</v>
      </c>
      <c r="B15" s="253" t="s">
        <v>5</v>
      </c>
      <c r="C15" s="255" t="s">
        <v>82</v>
      </c>
      <c r="D15" s="231" t="s">
        <v>99</v>
      </c>
      <c r="E15" s="44" t="s">
        <v>93</v>
      </c>
      <c r="F15" s="257">
        <v>100</v>
      </c>
      <c r="G15" s="239">
        <v>4</v>
      </c>
      <c r="H15" s="241">
        <v>1.0416666666666667E-3</v>
      </c>
      <c r="I15" s="259">
        <f>F15*G15</f>
        <v>400</v>
      </c>
      <c r="J15" s="251">
        <f>G15*H15</f>
        <v>4.1666666666666666E-3</v>
      </c>
      <c r="K15" s="54">
        <v>200</v>
      </c>
      <c r="L15" s="47">
        <v>1</v>
      </c>
      <c r="M15" s="48">
        <v>3.472222222222222E-3</v>
      </c>
      <c r="N15" s="3">
        <f t="shared" si="1"/>
        <v>200</v>
      </c>
      <c r="O15" s="4">
        <f t="shared" si="1"/>
        <v>3.472222222222222E-3</v>
      </c>
    </row>
    <row r="16" spans="1:16" ht="33" customHeight="1" x14ac:dyDescent="0.2">
      <c r="A16" s="226"/>
      <c r="B16" s="254"/>
      <c r="C16" s="256"/>
      <c r="D16" s="284"/>
      <c r="E16" s="45" t="s">
        <v>94</v>
      </c>
      <c r="F16" s="258"/>
      <c r="G16" s="240"/>
      <c r="H16" s="242"/>
      <c r="I16" s="260"/>
      <c r="J16" s="252"/>
      <c r="K16" s="250">
        <f>SUM(N7:N15)</f>
        <v>1800</v>
      </c>
      <c r="L16" s="250"/>
      <c r="O16" s="12">
        <f>SUM(O7:O15)</f>
        <v>4.9999999999999996E-2</v>
      </c>
    </row>
    <row r="17" spans="1:20" s="66" customFormat="1" ht="33" customHeight="1" x14ac:dyDescent="0.2">
      <c r="A17" s="226">
        <v>7</v>
      </c>
      <c r="B17" s="253" t="s">
        <v>5</v>
      </c>
      <c r="C17" s="255" t="s">
        <v>13</v>
      </c>
      <c r="D17" s="284"/>
      <c r="E17" s="44" t="s">
        <v>83</v>
      </c>
      <c r="F17" s="257">
        <v>50</v>
      </c>
      <c r="G17" s="239">
        <v>2</v>
      </c>
      <c r="H17" s="241">
        <v>2.0833333333333333E-3</v>
      </c>
      <c r="I17" s="259">
        <f>F17*G17</f>
        <v>100</v>
      </c>
      <c r="J17" s="251">
        <f>G17*H17</f>
        <v>4.1666666666666666E-3</v>
      </c>
      <c r="K17" s="54">
        <v>200</v>
      </c>
      <c r="L17" s="47">
        <v>1</v>
      </c>
      <c r="M17" s="48">
        <v>3.472222222222222E-3</v>
      </c>
      <c r="N17" s="3">
        <f t="shared" ref="N17" si="2">K17*L17</f>
        <v>200</v>
      </c>
      <c r="O17" s="4">
        <f t="shared" ref="O17" si="3">L17*M17</f>
        <v>3.472222222222222E-3</v>
      </c>
      <c r="P17" s="1"/>
    </row>
    <row r="18" spans="1:20" s="66" customFormat="1" ht="33" customHeight="1" x14ac:dyDescent="0.2">
      <c r="A18" s="226"/>
      <c r="B18" s="254"/>
      <c r="C18" s="256"/>
      <c r="D18" s="238"/>
      <c r="E18" s="45" t="s">
        <v>95</v>
      </c>
      <c r="F18" s="258"/>
      <c r="G18" s="240"/>
      <c r="H18" s="242"/>
      <c r="I18" s="260"/>
      <c r="J18" s="252"/>
      <c r="K18" s="250">
        <f>SUM(N9:N17)</f>
        <v>1400</v>
      </c>
      <c r="L18" s="250"/>
      <c r="M18" s="1"/>
      <c r="N18" s="2"/>
      <c r="O18" s="12">
        <f>SUM(O9:O17)</f>
        <v>8.6805555555555552E-2</v>
      </c>
      <c r="P18" s="1"/>
    </row>
    <row r="19" spans="1:20" ht="33" customHeight="1" x14ac:dyDescent="0.2">
      <c r="A19" s="226">
        <v>8</v>
      </c>
      <c r="B19" s="227" t="s">
        <v>5</v>
      </c>
      <c r="C19" s="255" t="s">
        <v>13</v>
      </c>
      <c r="D19" s="231" t="s">
        <v>90</v>
      </c>
      <c r="E19" s="44" t="s">
        <v>91</v>
      </c>
      <c r="F19" s="257">
        <v>50</v>
      </c>
      <c r="G19" s="239">
        <v>3</v>
      </c>
      <c r="H19" s="235">
        <v>2.0833333333333333E-3</v>
      </c>
      <c r="I19" s="246">
        <f>F19*G19</f>
        <v>150</v>
      </c>
      <c r="J19" s="248">
        <f>G19*H19</f>
        <v>6.2500000000000003E-3</v>
      </c>
      <c r="S19" s="164" t="s">
        <v>8</v>
      </c>
      <c r="T19" s="164"/>
    </row>
    <row r="20" spans="1:20" ht="33" customHeight="1" x14ac:dyDescent="0.2">
      <c r="A20" s="226"/>
      <c r="B20" s="228"/>
      <c r="C20" s="256"/>
      <c r="D20" s="232"/>
      <c r="E20" s="45" t="s">
        <v>92</v>
      </c>
      <c r="F20" s="258"/>
      <c r="G20" s="240"/>
      <c r="H20" s="236"/>
      <c r="I20" s="247"/>
      <c r="J20" s="249"/>
      <c r="S20" s="12">
        <f>SUM(J5:J14)</f>
        <v>1.8055555555555554E-2</v>
      </c>
    </row>
    <row r="21" spans="1:20" ht="28.5" customHeight="1" x14ac:dyDescent="0.2">
      <c r="A21" s="226">
        <v>9</v>
      </c>
      <c r="B21" s="227" t="s">
        <v>6</v>
      </c>
      <c r="C21" s="229" t="s">
        <v>33</v>
      </c>
      <c r="D21" s="231" t="s">
        <v>24</v>
      </c>
      <c r="F21" s="233">
        <v>50</v>
      </c>
      <c r="G21" s="244">
        <v>3</v>
      </c>
      <c r="H21" s="235">
        <v>8.1018518518518516E-4</v>
      </c>
      <c r="I21" s="246">
        <f>F21*G21</f>
        <v>150</v>
      </c>
      <c r="J21" s="248">
        <f>G21*H21</f>
        <v>2.4305555555555556E-3</v>
      </c>
      <c r="K21" s="63"/>
      <c r="L21" s="63"/>
      <c r="M21" s="63"/>
      <c r="N21" s="63"/>
      <c r="O21" s="63"/>
      <c r="P21" s="63"/>
    </row>
    <row r="22" spans="1:20" ht="33" customHeight="1" x14ac:dyDescent="0.2">
      <c r="A22" s="226"/>
      <c r="B22" s="228"/>
      <c r="C22" s="230"/>
      <c r="D22" s="232"/>
      <c r="E22" s="45" t="s">
        <v>53</v>
      </c>
      <c r="F22" s="234"/>
      <c r="G22" s="245"/>
      <c r="H22" s="236"/>
      <c r="I22" s="247"/>
      <c r="J22" s="249"/>
      <c r="K22" s="63"/>
      <c r="L22" s="63"/>
      <c r="M22" s="63"/>
      <c r="N22" s="63"/>
      <c r="O22" s="63"/>
      <c r="P22" s="63"/>
    </row>
    <row r="23" spans="1:20" ht="28.5" customHeight="1" x14ac:dyDescent="0.2">
      <c r="B23" s="63"/>
      <c r="C23" s="63"/>
      <c r="F23" s="243" t="str">
        <f>SUM(I5:I22)&amp;"m"</f>
        <v>1800m</v>
      </c>
      <c r="G23" s="243"/>
      <c r="H23" s="22"/>
      <c r="I23" s="23"/>
      <c r="J23" s="12">
        <f>SUM(J5:J22)</f>
        <v>3.5069444444444438E-2</v>
      </c>
      <c r="K23" s="63"/>
      <c r="L23" s="63"/>
      <c r="M23" s="63"/>
      <c r="N23" s="63"/>
      <c r="O23" s="63"/>
      <c r="P23" s="63"/>
    </row>
    <row r="24" spans="1:20" ht="51.75" customHeight="1" x14ac:dyDescent="0.2">
      <c r="B24" s="63"/>
      <c r="C24" s="63"/>
      <c r="D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</sheetData>
  <mergeCells count="89">
    <mergeCell ref="G17:G18"/>
    <mergeCell ref="H17:H18"/>
    <mergeCell ref="I17:I18"/>
    <mergeCell ref="J17:J18"/>
    <mergeCell ref="K18:L18"/>
    <mergeCell ref="A17:A18"/>
    <mergeCell ref="B17:B18"/>
    <mergeCell ref="C17:C18"/>
    <mergeCell ref="F17:F18"/>
    <mergeCell ref="D15:D18"/>
    <mergeCell ref="A15:A16"/>
    <mergeCell ref="B15:B16"/>
    <mergeCell ref="C15:C16"/>
    <mergeCell ref="F15:F16"/>
    <mergeCell ref="F1:L1"/>
    <mergeCell ref="B3:B4"/>
    <mergeCell ref="C3:C4"/>
    <mergeCell ref="D3:D4"/>
    <mergeCell ref="F4:J4"/>
    <mergeCell ref="K4:O4"/>
    <mergeCell ref="G7:G8"/>
    <mergeCell ref="H7:H8"/>
    <mergeCell ref="A5:A6"/>
    <mergeCell ref="B5:B6"/>
    <mergeCell ref="C5:C6"/>
    <mergeCell ref="D5:D6"/>
    <mergeCell ref="F5:F6"/>
    <mergeCell ref="G5:G6"/>
    <mergeCell ref="A7:A8"/>
    <mergeCell ref="B7:B8"/>
    <mergeCell ref="C7:C8"/>
    <mergeCell ref="D7:D8"/>
    <mergeCell ref="F7:F8"/>
    <mergeCell ref="I7:I8"/>
    <mergeCell ref="J7:J8"/>
    <mergeCell ref="H5:H6"/>
    <mergeCell ref="I5:I6"/>
    <mergeCell ref="J5:J6"/>
    <mergeCell ref="A9:A10"/>
    <mergeCell ref="B9:B10"/>
    <mergeCell ref="C9:C10"/>
    <mergeCell ref="F9:F10"/>
    <mergeCell ref="G9:G10"/>
    <mergeCell ref="H9:H10"/>
    <mergeCell ref="I9:I10"/>
    <mergeCell ref="J9:J10"/>
    <mergeCell ref="G13:G14"/>
    <mergeCell ref="H13:H14"/>
    <mergeCell ref="A11:A12"/>
    <mergeCell ref="B11:B12"/>
    <mergeCell ref="C11:C12"/>
    <mergeCell ref="F11:F12"/>
    <mergeCell ref="G11:G12"/>
    <mergeCell ref="A13:A14"/>
    <mergeCell ref="B13:B14"/>
    <mergeCell ref="C13:C14"/>
    <mergeCell ref="D13:D14"/>
    <mergeCell ref="F13:F14"/>
    <mergeCell ref="H15:H16"/>
    <mergeCell ref="I15:I16"/>
    <mergeCell ref="H11:H12"/>
    <mergeCell ref="I11:I12"/>
    <mergeCell ref="J11:J12"/>
    <mergeCell ref="A19:A20"/>
    <mergeCell ref="B19:B20"/>
    <mergeCell ref="C19:C20"/>
    <mergeCell ref="D19:D20"/>
    <mergeCell ref="F19:F20"/>
    <mergeCell ref="A21:A22"/>
    <mergeCell ref="B21:B22"/>
    <mergeCell ref="C21:C22"/>
    <mergeCell ref="D21:D22"/>
    <mergeCell ref="F21:F22"/>
    <mergeCell ref="J21:J22"/>
    <mergeCell ref="F23:G23"/>
    <mergeCell ref="D9:D12"/>
    <mergeCell ref="J19:J20"/>
    <mergeCell ref="S19:T19"/>
    <mergeCell ref="G21:G22"/>
    <mergeCell ref="H21:H22"/>
    <mergeCell ref="I21:I22"/>
    <mergeCell ref="J15:J16"/>
    <mergeCell ref="K16:L16"/>
    <mergeCell ref="G19:G20"/>
    <mergeCell ref="H19:H20"/>
    <mergeCell ref="I19:I20"/>
    <mergeCell ref="I13:I14"/>
    <mergeCell ref="J13:J14"/>
    <mergeCell ref="G15:G16"/>
  </mergeCells>
  <phoneticPr fontId="2"/>
  <pageMargins left="0.7" right="0.7" top="0.75" bottom="0.75" header="0.3" footer="0.3"/>
  <pageSetup paperSize="9" scale="72" orientation="landscape" r:id="rId1"/>
  <colBreaks count="1" manualBreakCount="1">
    <brk id="10" max="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view="pageBreakPreview" zoomScale="85" zoomScaleNormal="85" zoomScaleSheetLayoutView="85" workbookViewId="0">
      <selection activeCell="E1" sqref="E1"/>
    </sheetView>
  </sheetViews>
  <sheetFormatPr defaultColWidth="9.44140625" defaultRowHeight="46.5" customHeight="1" x14ac:dyDescent="0.2"/>
  <cols>
    <col min="1" max="1" width="2.77734375" style="57" customWidth="1"/>
    <col min="2" max="2" width="9.33203125" style="14" customWidth="1"/>
    <col min="3" max="3" width="8.44140625" style="14" customWidth="1"/>
    <col min="4" max="4" width="31.44140625" style="14" customWidth="1"/>
    <col min="5" max="5" width="35.21875" style="14" customWidth="1"/>
    <col min="6" max="7" width="8.21875" style="1" customWidth="1"/>
    <col min="8" max="8" width="14" style="1" customWidth="1"/>
    <col min="9" max="9" width="6.77734375" style="2" customWidth="1"/>
    <col min="10" max="10" width="11.109375" style="2" customWidth="1"/>
    <col min="11" max="12" width="8.21875" style="1" customWidth="1"/>
    <col min="13" max="13" width="14" style="1" customWidth="1"/>
    <col min="14" max="14" width="6.77734375" style="2" customWidth="1"/>
    <col min="15" max="15" width="11.109375" style="2" customWidth="1"/>
    <col min="16" max="16" width="4.44140625" style="1" customWidth="1"/>
    <col min="17" max="17" width="4.44140625" style="57" customWidth="1"/>
    <col min="18" max="18" width="4.21875" style="57" customWidth="1"/>
    <col min="19" max="16384" width="9.44140625" style="57"/>
  </cols>
  <sheetData>
    <row r="1" spans="1:20" s="17" customFormat="1" ht="56.25" customHeight="1" x14ac:dyDescent="0.2">
      <c r="A1" s="58"/>
      <c r="B1" s="27">
        <f>A!B1</f>
        <v>42948</v>
      </c>
      <c r="C1" s="16" t="s">
        <v>12</v>
      </c>
      <c r="E1" s="16"/>
      <c r="F1" s="188"/>
      <c r="G1" s="188"/>
      <c r="H1" s="188"/>
      <c r="I1" s="188"/>
      <c r="J1" s="188"/>
      <c r="K1" s="188"/>
      <c r="L1" s="188"/>
      <c r="M1" s="5"/>
      <c r="N1" s="6"/>
      <c r="O1" s="6"/>
      <c r="P1" s="5"/>
    </row>
    <row r="2" spans="1:20" s="19" customFormat="1" ht="6.75" customHeight="1" x14ac:dyDescent="0.2">
      <c r="A2" s="18"/>
      <c r="B2" s="13"/>
      <c r="C2" s="13"/>
      <c r="D2" s="13"/>
      <c r="E2" s="13"/>
      <c r="F2" s="10"/>
      <c r="G2" s="10"/>
      <c r="H2" s="10"/>
      <c r="I2" s="2"/>
      <c r="J2" s="11"/>
      <c r="K2" s="10"/>
      <c r="L2" s="10"/>
      <c r="M2" s="10"/>
      <c r="N2" s="2"/>
      <c r="O2" s="11"/>
      <c r="P2" s="10"/>
    </row>
    <row r="3" spans="1:20" s="20" customFormat="1" ht="21" customHeight="1" x14ac:dyDescent="0.2">
      <c r="B3" s="227" t="s">
        <v>2</v>
      </c>
      <c r="C3" s="274" t="s">
        <v>27</v>
      </c>
      <c r="D3" s="276" t="s">
        <v>34</v>
      </c>
      <c r="E3" s="46" t="s">
        <v>18</v>
      </c>
      <c r="F3" s="7" t="s">
        <v>0</v>
      </c>
      <c r="G3" s="3" t="s">
        <v>1</v>
      </c>
      <c r="H3" s="8" t="s">
        <v>46</v>
      </c>
      <c r="I3" s="9"/>
      <c r="J3" s="4"/>
      <c r="K3" s="53" t="s">
        <v>0</v>
      </c>
      <c r="L3" s="3" t="s">
        <v>1</v>
      </c>
      <c r="M3" s="8" t="s">
        <v>46</v>
      </c>
      <c r="N3" s="9"/>
      <c r="O3" s="4"/>
      <c r="P3" s="2"/>
    </row>
    <row r="4" spans="1:20" ht="22.5" customHeight="1" x14ac:dyDescent="0.2">
      <c r="B4" s="228"/>
      <c r="C4" s="275"/>
      <c r="D4" s="277"/>
      <c r="E4" s="43" t="s">
        <v>47</v>
      </c>
      <c r="F4" s="278" t="s">
        <v>48</v>
      </c>
      <c r="G4" s="279"/>
      <c r="H4" s="279"/>
      <c r="I4" s="279"/>
      <c r="J4" s="280"/>
      <c r="K4" s="281" t="s">
        <v>49</v>
      </c>
      <c r="L4" s="282"/>
      <c r="M4" s="282"/>
      <c r="N4" s="282"/>
      <c r="O4" s="283"/>
    </row>
    <row r="5" spans="1:20" s="59" customFormat="1" ht="33" customHeight="1" x14ac:dyDescent="0.2">
      <c r="A5" s="226">
        <v>1</v>
      </c>
      <c r="B5" s="268" t="s">
        <v>55</v>
      </c>
      <c r="C5" s="270" t="s">
        <v>50</v>
      </c>
      <c r="D5" s="231" t="s">
        <v>70</v>
      </c>
      <c r="E5" s="44" t="s">
        <v>56</v>
      </c>
      <c r="F5" s="233">
        <v>100</v>
      </c>
      <c r="G5" s="244">
        <v>3</v>
      </c>
      <c r="H5" s="235">
        <v>1.3888888888888889E-3</v>
      </c>
      <c r="I5" s="246">
        <f t="shared" ref="I5" si="0">F5*G5</f>
        <v>300</v>
      </c>
      <c r="J5" s="248">
        <f>G5*H5</f>
        <v>4.1666666666666666E-3</v>
      </c>
      <c r="K5" s="233">
        <v>100</v>
      </c>
      <c r="L5" s="244">
        <v>3</v>
      </c>
      <c r="M5" s="235">
        <v>1.3888888888888889E-3</v>
      </c>
      <c r="N5" s="246">
        <f t="shared" ref="N5" si="1">K5*L5</f>
        <v>300</v>
      </c>
      <c r="O5" s="248">
        <f>L5*M5</f>
        <v>4.1666666666666666E-3</v>
      </c>
      <c r="P5" s="1"/>
    </row>
    <row r="6" spans="1:20" s="59" customFormat="1" ht="33" customHeight="1" x14ac:dyDescent="0.2">
      <c r="A6" s="226"/>
      <c r="B6" s="269"/>
      <c r="C6" s="271"/>
      <c r="D6" s="232"/>
      <c r="E6" s="45" t="s">
        <v>41</v>
      </c>
      <c r="F6" s="234"/>
      <c r="G6" s="245"/>
      <c r="H6" s="236"/>
      <c r="I6" s="266"/>
      <c r="J6" s="267"/>
      <c r="K6" s="234"/>
      <c r="L6" s="245"/>
      <c r="M6" s="236"/>
      <c r="N6" s="247"/>
      <c r="O6" s="249"/>
      <c r="P6" s="1"/>
    </row>
    <row r="7" spans="1:20" s="61" customFormat="1" ht="33" customHeight="1" x14ac:dyDescent="0.2">
      <c r="A7" s="226">
        <v>2</v>
      </c>
      <c r="B7" s="253" t="s">
        <v>5</v>
      </c>
      <c r="C7" s="255" t="s">
        <v>71</v>
      </c>
      <c r="D7" s="231" t="s">
        <v>78</v>
      </c>
      <c r="E7" s="44" t="s">
        <v>79</v>
      </c>
      <c r="F7" s="257">
        <v>100</v>
      </c>
      <c r="G7" s="239">
        <v>3</v>
      </c>
      <c r="H7" s="241">
        <v>1.2731481481481483E-3</v>
      </c>
      <c r="I7" s="259">
        <f>F7*G7</f>
        <v>300</v>
      </c>
      <c r="J7" s="251">
        <f>G7*H7</f>
        <v>3.8194444444444448E-3</v>
      </c>
      <c r="K7" s="261">
        <v>100</v>
      </c>
      <c r="L7" s="262">
        <v>2</v>
      </c>
      <c r="M7" s="263">
        <v>1.5624999999999999E-3</v>
      </c>
      <c r="N7" s="285">
        <f>K7*L7</f>
        <v>200</v>
      </c>
      <c r="O7" s="264">
        <f>L7*M7</f>
        <v>3.1249999999999997E-3</v>
      </c>
      <c r="P7" s="1"/>
    </row>
    <row r="8" spans="1:20" s="61" customFormat="1" ht="33" customHeight="1" x14ac:dyDescent="0.2">
      <c r="A8" s="226"/>
      <c r="B8" s="254"/>
      <c r="C8" s="256"/>
      <c r="D8" s="232"/>
      <c r="E8" s="45" t="s">
        <v>72</v>
      </c>
      <c r="F8" s="258"/>
      <c r="G8" s="240"/>
      <c r="H8" s="242"/>
      <c r="I8" s="260"/>
      <c r="J8" s="252"/>
      <c r="K8" s="258"/>
      <c r="L8" s="240"/>
      <c r="M8" s="242"/>
      <c r="N8" s="260"/>
      <c r="O8" s="252"/>
      <c r="P8" s="1"/>
    </row>
    <row r="9" spans="1:20" s="59" customFormat="1" ht="33" customHeight="1" x14ac:dyDescent="0.2">
      <c r="A9" s="226">
        <v>2</v>
      </c>
      <c r="B9" s="253" t="s">
        <v>57</v>
      </c>
      <c r="C9" s="255" t="s">
        <v>60</v>
      </c>
      <c r="D9" s="231" t="s">
        <v>65</v>
      </c>
      <c r="E9" s="44" t="s">
        <v>56</v>
      </c>
      <c r="F9" s="257">
        <v>50</v>
      </c>
      <c r="G9" s="239">
        <v>4</v>
      </c>
      <c r="H9" s="241">
        <v>1.0416666666666667E-3</v>
      </c>
      <c r="I9" s="259">
        <f>F9*G9</f>
        <v>200</v>
      </c>
      <c r="J9" s="251">
        <f>G9*H9</f>
        <v>4.1666666666666666E-3</v>
      </c>
      <c r="K9" s="261">
        <v>50</v>
      </c>
      <c r="L9" s="262">
        <v>4</v>
      </c>
      <c r="M9" s="263">
        <v>1.0416666666666667E-3</v>
      </c>
      <c r="N9" s="285">
        <f>K9*L9</f>
        <v>200</v>
      </c>
      <c r="O9" s="264">
        <f>L9*M9</f>
        <v>4.1666666666666666E-3</v>
      </c>
      <c r="P9" s="1"/>
    </row>
    <row r="10" spans="1:20" s="59" customFormat="1" ht="33" customHeight="1" x14ac:dyDescent="0.2">
      <c r="A10" s="226"/>
      <c r="B10" s="254"/>
      <c r="C10" s="256"/>
      <c r="D10" s="232"/>
      <c r="E10" s="45" t="s">
        <v>58</v>
      </c>
      <c r="F10" s="258"/>
      <c r="G10" s="240"/>
      <c r="H10" s="242"/>
      <c r="I10" s="260"/>
      <c r="J10" s="252"/>
      <c r="K10" s="258"/>
      <c r="L10" s="240"/>
      <c r="M10" s="242"/>
      <c r="N10" s="260"/>
      <c r="O10" s="252"/>
      <c r="P10" s="1"/>
    </row>
    <row r="11" spans="1:20" s="59" customFormat="1" ht="33" customHeight="1" x14ac:dyDescent="0.2">
      <c r="A11" s="226">
        <v>3</v>
      </c>
      <c r="B11" s="253" t="s">
        <v>74</v>
      </c>
      <c r="C11" s="255" t="s">
        <v>60</v>
      </c>
      <c r="D11" s="231" t="s">
        <v>75</v>
      </c>
      <c r="E11" s="44" t="s">
        <v>61</v>
      </c>
      <c r="F11" s="257">
        <v>200</v>
      </c>
      <c r="G11" s="239">
        <v>3</v>
      </c>
      <c r="H11" s="241">
        <v>3.0092592592592588E-3</v>
      </c>
      <c r="I11" s="259">
        <f>F11*G11</f>
        <v>600</v>
      </c>
      <c r="J11" s="251">
        <v>8.3333333333333332E-3</v>
      </c>
      <c r="K11" s="257">
        <v>100</v>
      </c>
      <c r="L11" s="239">
        <v>5</v>
      </c>
      <c r="M11" s="241">
        <v>1.6203703703703703E-3</v>
      </c>
      <c r="N11" s="259">
        <f>K11*L11</f>
        <v>500</v>
      </c>
      <c r="O11" s="264">
        <v>7.6388888888888886E-3</v>
      </c>
      <c r="P11" s="1"/>
    </row>
    <row r="12" spans="1:20" s="59" customFormat="1" ht="33" customHeight="1" x14ac:dyDescent="0.2">
      <c r="A12" s="226"/>
      <c r="B12" s="254"/>
      <c r="C12" s="256"/>
      <c r="D12" s="232"/>
      <c r="E12" s="45" t="s">
        <v>64</v>
      </c>
      <c r="F12" s="258"/>
      <c r="G12" s="240"/>
      <c r="H12" s="242"/>
      <c r="I12" s="260"/>
      <c r="J12" s="252"/>
      <c r="K12" s="258"/>
      <c r="L12" s="240"/>
      <c r="M12" s="242"/>
      <c r="N12" s="260"/>
      <c r="O12" s="252"/>
      <c r="P12" s="1"/>
    </row>
    <row r="13" spans="1:20" s="59" customFormat="1" ht="33" customHeight="1" x14ac:dyDescent="0.2">
      <c r="A13" s="226">
        <v>4</v>
      </c>
      <c r="B13" s="253" t="s">
        <v>74</v>
      </c>
      <c r="C13" s="255" t="s">
        <v>60</v>
      </c>
      <c r="D13" s="231" t="s">
        <v>77</v>
      </c>
      <c r="E13" s="44" t="s">
        <v>69</v>
      </c>
      <c r="F13" s="261">
        <v>50</v>
      </c>
      <c r="G13" s="262">
        <v>4</v>
      </c>
      <c r="H13" s="263">
        <v>1.3888888888888889E-3</v>
      </c>
      <c r="I13" s="285">
        <f>F13*G13</f>
        <v>200</v>
      </c>
      <c r="J13" s="264">
        <f>G13*H13</f>
        <v>5.5555555555555558E-3</v>
      </c>
      <c r="K13" s="257">
        <v>50</v>
      </c>
      <c r="L13" s="239">
        <v>4</v>
      </c>
      <c r="M13" s="241">
        <v>1.3888888888888889E-3</v>
      </c>
      <c r="N13" s="259">
        <f>K13*L13</f>
        <v>200</v>
      </c>
      <c r="O13" s="251">
        <f>L13*M13</f>
        <v>5.5555555555555558E-3</v>
      </c>
      <c r="P13" s="1"/>
    </row>
    <row r="14" spans="1:20" s="59" customFormat="1" ht="33" customHeight="1" x14ac:dyDescent="0.2">
      <c r="A14" s="226"/>
      <c r="B14" s="254"/>
      <c r="C14" s="256"/>
      <c r="D14" s="232"/>
      <c r="E14" s="45" t="s">
        <v>54</v>
      </c>
      <c r="F14" s="261"/>
      <c r="G14" s="262"/>
      <c r="H14" s="263"/>
      <c r="I14" s="285"/>
      <c r="J14" s="264"/>
      <c r="K14" s="258"/>
      <c r="L14" s="240"/>
      <c r="M14" s="242"/>
      <c r="N14" s="260"/>
      <c r="O14" s="252"/>
      <c r="P14" s="1"/>
    </row>
    <row r="15" spans="1:20" s="59" customFormat="1" ht="33" customHeight="1" x14ac:dyDescent="0.2">
      <c r="A15" s="226">
        <v>7</v>
      </c>
      <c r="B15" s="227" t="s">
        <v>62</v>
      </c>
      <c r="C15" s="255" t="s">
        <v>60</v>
      </c>
      <c r="D15" s="231" t="s">
        <v>76</v>
      </c>
      <c r="E15" s="46" t="s">
        <v>66</v>
      </c>
      <c r="F15" s="233">
        <v>50</v>
      </c>
      <c r="G15" s="244">
        <v>6</v>
      </c>
      <c r="H15" s="235">
        <v>1.0416666666666667E-3</v>
      </c>
      <c r="I15" s="246">
        <f>F15*G15</f>
        <v>300</v>
      </c>
      <c r="J15" s="248">
        <f>G15*H15</f>
        <v>6.2500000000000003E-3</v>
      </c>
      <c r="K15" s="261">
        <v>50</v>
      </c>
      <c r="L15" s="262">
        <v>6</v>
      </c>
      <c r="M15" s="263">
        <v>1.0416666666666667E-3</v>
      </c>
      <c r="N15" s="285">
        <f>K15*L15</f>
        <v>300</v>
      </c>
      <c r="O15" s="264">
        <f>L15*M15</f>
        <v>6.2500000000000003E-3</v>
      </c>
      <c r="P15" s="1"/>
      <c r="S15" s="164" t="s">
        <v>8</v>
      </c>
      <c r="T15" s="164"/>
    </row>
    <row r="16" spans="1:20" s="59" customFormat="1" ht="33" customHeight="1" x14ac:dyDescent="0.2">
      <c r="A16" s="226"/>
      <c r="B16" s="228"/>
      <c r="C16" s="256"/>
      <c r="D16" s="232"/>
      <c r="E16" s="62" t="s">
        <v>73</v>
      </c>
      <c r="F16" s="234"/>
      <c r="G16" s="245"/>
      <c r="H16" s="236"/>
      <c r="I16" s="247"/>
      <c r="J16" s="249"/>
      <c r="K16" s="258"/>
      <c r="L16" s="240"/>
      <c r="M16" s="242"/>
      <c r="N16" s="260"/>
      <c r="O16" s="252"/>
      <c r="P16" s="1"/>
      <c r="S16" s="12">
        <f>SUM(J5:J14)</f>
        <v>2.6041666666666664E-2</v>
      </c>
    </row>
    <row r="17" spans="1:16" s="59" customFormat="1" ht="28.5" customHeight="1" x14ac:dyDescent="0.2">
      <c r="A17" s="226">
        <v>9</v>
      </c>
      <c r="B17" s="227" t="s">
        <v>52</v>
      </c>
      <c r="C17" s="229" t="s">
        <v>50</v>
      </c>
      <c r="D17" s="231" t="s">
        <v>51</v>
      </c>
      <c r="E17" s="44" t="s">
        <v>20</v>
      </c>
      <c r="F17" s="233">
        <v>50</v>
      </c>
      <c r="G17" s="244">
        <v>2</v>
      </c>
      <c r="H17" s="235">
        <v>9.2592592592592585E-4</v>
      </c>
      <c r="I17" s="246">
        <f>F17*G17</f>
        <v>100</v>
      </c>
      <c r="J17" s="248">
        <f>G17*H17</f>
        <v>1.8518518518518517E-3</v>
      </c>
      <c r="K17" s="233">
        <v>50</v>
      </c>
      <c r="L17" s="244">
        <v>2</v>
      </c>
      <c r="M17" s="235">
        <v>9.2592592592592585E-4</v>
      </c>
      <c r="N17" s="246">
        <f>K17*L17</f>
        <v>100</v>
      </c>
      <c r="O17" s="248">
        <f>L17*M17</f>
        <v>1.8518518518518517E-3</v>
      </c>
    </row>
    <row r="18" spans="1:16" ht="33" customHeight="1" x14ac:dyDescent="0.2">
      <c r="A18" s="226"/>
      <c r="B18" s="228"/>
      <c r="C18" s="230"/>
      <c r="D18" s="232"/>
      <c r="E18" s="45" t="s">
        <v>53</v>
      </c>
      <c r="F18" s="234"/>
      <c r="G18" s="245"/>
      <c r="H18" s="236"/>
      <c r="I18" s="247"/>
      <c r="J18" s="249"/>
      <c r="K18" s="234"/>
      <c r="L18" s="245"/>
      <c r="M18" s="236"/>
      <c r="N18" s="247"/>
      <c r="O18" s="249"/>
      <c r="P18" s="57"/>
    </row>
    <row r="19" spans="1:16" ht="28.5" customHeight="1" x14ac:dyDescent="0.2">
      <c r="B19" s="57"/>
      <c r="C19" s="57"/>
      <c r="F19" s="250" t="str">
        <f>SUM(I5:I18)&amp;"m"</f>
        <v>2000m</v>
      </c>
      <c r="G19" s="250"/>
      <c r="H19" s="22"/>
      <c r="I19" s="23"/>
      <c r="J19" s="12">
        <f>SUM(J5:J17)</f>
        <v>3.4143518518518517E-2</v>
      </c>
      <c r="K19" s="288" t="str">
        <f>SUM(N5:N18)&amp;"m"</f>
        <v>1800m</v>
      </c>
      <c r="L19" s="289"/>
      <c r="M19" s="57"/>
      <c r="N19" s="57"/>
      <c r="O19" s="12">
        <f>SUM(O5:O18)</f>
        <v>3.2754629629629634E-2</v>
      </c>
      <c r="P19" s="57"/>
    </row>
    <row r="20" spans="1:16" ht="51.75" customHeight="1" x14ac:dyDescent="0.2">
      <c r="B20" s="57"/>
      <c r="C20" s="57"/>
      <c r="D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</sheetData>
  <mergeCells count="107">
    <mergeCell ref="J15:J16"/>
    <mergeCell ref="M13:M14"/>
    <mergeCell ref="N13:N14"/>
    <mergeCell ref="O13:O14"/>
    <mergeCell ref="K13:K14"/>
    <mergeCell ref="L13:L14"/>
    <mergeCell ref="K9:K10"/>
    <mergeCell ref="L9:L10"/>
    <mergeCell ref="M9:M10"/>
    <mergeCell ref="N9:N10"/>
    <mergeCell ref="O9:O10"/>
    <mergeCell ref="K19:L19"/>
    <mergeCell ref="K17:K18"/>
    <mergeCell ref="L17:L18"/>
    <mergeCell ref="M17:M18"/>
    <mergeCell ref="N17:N18"/>
    <mergeCell ref="O17:O18"/>
    <mergeCell ref="K7:K8"/>
    <mergeCell ref="L7:L8"/>
    <mergeCell ref="M7:M8"/>
    <mergeCell ref="N7:N8"/>
    <mergeCell ref="O7:O8"/>
    <mergeCell ref="K11:K12"/>
    <mergeCell ref="L11:L12"/>
    <mergeCell ref="M11:M12"/>
    <mergeCell ref="N11:N12"/>
    <mergeCell ref="O11:O12"/>
    <mergeCell ref="F19:G19"/>
    <mergeCell ref="A17:A18"/>
    <mergeCell ref="B17:B18"/>
    <mergeCell ref="C17:C18"/>
    <mergeCell ref="D17:D18"/>
    <mergeCell ref="F17:F18"/>
    <mergeCell ref="G17:G18"/>
    <mergeCell ref="S15:T15"/>
    <mergeCell ref="K15:K16"/>
    <mergeCell ref="L15:L16"/>
    <mergeCell ref="M15:M16"/>
    <mergeCell ref="N15:N16"/>
    <mergeCell ref="O15:O16"/>
    <mergeCell ref="H17:H18"/>
    <mergeCell ref="I17:I18"/>
    <mergeCell ref="J17:J18"/>
    <mergeCell ref="A15:A16"/>
    <mergeCell ref="B15:B16"/>
    <mergeCell ref="C15:C16"/>
    <mergeCell ref="D15:D16"/>
    <mergeCell ref="F15:F16"/>
    <mergeCell ref="G15:G16"/>
    <mergeCell ref="H15:H16"/>
    <mergeCell ref="I15:I16"/>
    <mergeCell ref="I9:I10"/>
    <mergeCell ref="J9:J10"/>
    <mergeCell ref="A11:A12"/>
    <mergeCell ref="B11:B12"/>
    <mergeCell ref="C11:C12"/>
    <mergeCell ref="D11:D12"/>
    <mergeCell ref="F11:F12"/>
    <mergeCell ref="G11:G12"/>
    <mergeCell ref="H11:H12"/>
    <mergeCell ref="I11:I12"/>
    <mergeCell ref="J11:J12"/>
    <mergeCell ref="F9:F10"/>
    <mergeCell ref="G9:G10"/>
    <mergeCell ref="H9:H10"/>
    <mergeCell ref="A9:A10"/>
    <mergeCell ref="B9:B10"/>
    <mergeCell ref="C9:C10"/>
    <mergeCell ref="D9:D10"/>
    <mergeCell ref="A5:A6"/>
    <mergeCell ref="B5:B6"/>
    <mergeCell ref="C5:C6"/>
    <mergeCell ref="D5:D6"/>
    <mergeCell ref="F5:F6"/>
    <mergeCell ref="G5:G6"/>
    <mergeCell ref="F1:L1"/>
    <mergeCell ref="B3:B4"/>
    <mergeCell ref="C3:C4"/>
    <mergeCell ref="D3:D4"/>
    <mergeCell ref="F4:J4"/>
    <mergeCell ref="K4:O4"/>
    <mergeCell ref="H5:H6"/>
    <mergeCell ref="I5:I6"/>
    <mergeCell ref="J5:J6"/>
    <mergeCell ref="K5:K6"/>
    <mergeCell ref="L5:L6"/>
    <mergeCell ref="M5:M6"/>
    <mergeCell ref="N5:N6"/>
    <mergeCell ref="O5:O6"/>
    <mergeCell ref="A13:A14"/>
    <mergeCell ref="B13:B14"/>
    <mergeCell ref="C13:C14"/>
    <mergeCell ref="D13:D14"/>
    <mergeCell ref="F13:F14"/>
    <mergeCell ref="G13:G14"/>
    <mergeCell ref="H13:H14"/>
    <mergeCell ref="I13:I14"/>
    <mergeCell ref="J13:J14"/>
    <mergeCell ref="A7:A8"/>
    <mergeCell ref="B7:B8"/>
    <mergeCell ref="C7:C8"/>
    <mergeCell ref="D7:D8"/>
    <mergeCell ref="F7:F8"/>
    <mergeCell ref="G7:G8"/>
    <mergeCell ref="H7:H8"/>
    <mergeCell ref="I7:I8"/>
    <mergeCell ref="J7:J8"/>
  </mergeCells>
  <phoneticPr fontId="2"/>
  <pageMargins left="0.7" right="0.7" top="0.75" bottom="0.75" header="0.3" footer="0.3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view="pageBreakPreview" zoomScale="85" zoomScaleNormal="100" zoomScaleSheetLayoutView="85" workbookViewId="0">
      <selection activeCell="F16" sqref="F16"/>
    </sheetView>
  </sheetViews>
  <sheetFormatPr defaultColWidth="9.44140625" defaultRowHeight="46.5" customHeight="1" x14ac:dyDescent="0.2"/>
  <cols>
    <col min="1" max="1" width="2.77734375" style="26" customWidth="1"/>
    <col min="2" max="2" width="10.109375" style="14" customWidth="1"/>
    <col min="3" max="3" width="10.21875" style="14" customWidth="1"/>
    <col min="4" max="4" width="35.44140625" style="14" customWidth="1"/>
    <col min="5" max="5" width="2.21875" style="14" hidden="1" customWidth="1"/>
    <col min="6" max="6" width="30.109375" style="14" customWidth="1"/>
    <col min="7" max="8" width="8.6640625" style="1" customWidth="1"/>
    <col min="9" max="9" width="14" style="1" customWidth="1"/>
    <col min="10" max="10" width="8.33203125" style="2" hidden="1" customWidth="1"/>
    <col min="11" max="11" width="12" style="2" customWidth="1"/>
    <col min="12" max="13" width="8.6640625" style="1" customWidth="1"/>
    <col min="14" max="14" width="14" style="1" customWidth="1"/>
    <col min="15" max="15" width="4.88671875" style="2" hidden="1" customWidth="1"/>
    <col min="16" max="16" width="12" style="2" customWidth="1"/>
    <col min="17" max="17" width="4.44140625" style="1" customWidth="1"/>
    <col min="18" max="18" width="4.44140625" style="26" customWidth="1"/>
    <col min="19" max="19" width="4.21875" style="26" customWidth="1"/>
    <col min="20" max="16384" width="9.44140625" style="26"/>
  </cols>
  <sheetData>
    <row r="1" spans="1:21" s="17" customFormat="1" ht="56.25" customHeight="1" x14ac:dyDescent="0.2">
      <c r="A1" s="15"/>
      <c r="B1" s="27">
        <f>A!B1</f>
        <v>42948</v>
      </c>
      <c r="C1" s="16" t="s">
        <v>12</v>
      </c>
      <c r="E1" s="188"/>
      <c r="F1" s="188"/>
      <c r="G1" s="188"/>
      <c r="H1" s="188"/>
      <c r="I1" s="188"/>
      <c r="J1" s="188"/>
      <c r="K1" s="188"/>
      <c r="L1" s="188"/>
      <c r="M1" s="188"/>
      <c r="N1" s="5"/>
      <c r="O1" s="6"/>
      <c r="P1" s="6"/>
      <c r="Q1" s="5"/>
    </row>
    <row r="2" spans="1:21" s="19" customFormat="1" ht="6.75" customHeight="1" x14ac:dyDescent="0.2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2">
      <c r="B3" s="227" t="s">
        <v>2</v>
      </c>
      <c r="C3" s="297" t="s">
        <v>17</v>
      </c>
      <c r="D3" s="274" t="s">
        <v>16</v>
      </c>
      <c r="E3" s="24"/>
      <c r="F3" s="24" t="s">
        <v>18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2">
      <c r="B4" s="228"/>
      <c r="C4" s="298"/>
      <c r="D4" s="275"/>
      <c r="E4" s="25"/>
      <c r="F4" s="37" t="s">
        <v>19</v>
      </c>
      <c r="G4" s="278" t="s">
        <v>10</v>
      </c>
      <c r="H4" s="279"/>
      <c r="I4" s="279"/>
      <c r="J4" s="279"/>
      <c r="K4" s="280"/>
      <c r="L4" s="290" t="s">
        <v>11</v>
      </c>
      <c r="M4" s="282"/>
      <c r="N4" s="282"/>
      <c r="O4" s="282"/>
      <c r="P4" s="283"/>
    </row>
    <row r="5" spans="1:21" ht="28.5" customHeight="1" x14ac:dyDescent="0.2">
      <c r="A5" s="21">
        <v>1</v>
      </c>
      <c r="B5" s="268" t="s">
        <v>4</v>
      </c>
      <c r="C5" s="301" t="s">
        <v>36</v>
      </c>
      <c r="D5" s="303" t="s">
        <v>35</v>
      </c>
      <c r="E5" s="35"/>
      <c r="F5" s="44" t="s">
        <v>20</v>
      </c>
      <c r="G5" s="291">
        <v>50</v>
      </c>
      <c r="H5" s="244">
        <v>6</v>
      </c>
      <c r="I5" s="235">
        <v>8.6805555555555551E-4</v>
      </c>
      <c r="J5" s="29">
        <f t="shared" ref="J5:K17" si="0">G5*H5</f>
        <v>300</v>
      </c>
      <c r="K5" s="293">
        <f>H5*I5</f>
        <v>5.208333333333333E-3</v>
      </c>
      <c r="L5" s="291">
        <v>50</v>
      </c>
      <c r="M5" s="244">
        <v>6</v>
      </c>
      <c r="N5" s="235">
        <v>8.6805555555555551E-4</v>
      </c>
      <c r="O5" s="29">
        <f t="shared" ref="O5:P17" si="1">L5*M5</f>
        <v>300</v>
      </c>
      <c r="P5" s="293">
        <f t="shared" si="1"/>
        <v>5.208333333333333E-3</v>
      </c>
    </row>
    <row r="6" spans="1:21" s="32" customFormat="1" ht="28.5" customHeight="1" x14ac:dyDescent="0.2">
      <c r="A6" s="21"/>
      <c r="B6" s="269"/>
      <c r="C6" s="302"/>
      <c r="D6" s="304"/>
      <c r="E6" s="35"/>
      <c r="F6" s="45" t="s">
        <v>38</v>
      </c>
      <c r="G6" s="292"/>
      <c r="H6" s="245"/>
      <c r="I6" s="236"/>
      <c r="J6" s="38"/>
      <c r="K6" s="294"/>
      <c r="L6" s="292"/>
      <c r="M6" s="245"/>
      <c r="N6" s="236"/>
      <c r="O6" s="38"/>
      <c r="P6" s="294"/>
      <c r="Q6" s="1"/>
    </row>
    <row r="7" spans="1:21" s="31" customFormat="1" ht="28.5" customHeight="1" x14ac:dyDescent="0.2">
      <c r="A7" s="21">
        <v>2</v>
      </c>
      <c r="B7" s="253" t="s">
        <v>5</v>
      </c>
      <c r="C7" s="299" t="s">
        <v>21</v>
      </c>
      <c r="D7" s="303" t="s">
        <v>15</v>
      </c>
      <c r="E7" s="40"/>
      <c r="F7" s="44" t="s">
        <v>20</v>
      </c>
      <c r="G7" s="308">
        <v>50</v>
      </c>
      <c r="H7" s="239">
        <v>4</v>
      </c>
      <c r="I7" s="241">
        <v>9.2592592592592585E-4</v>
      </c>
      <c r="J7" s="30">
        <f t="shared" ref="J7" si="2">G7*H7</f>
        <v>200</v>
      </c>
      <c r="K7" s="310">
        <f t="shared" ref="K7" si="3">H7*I7</f>
        <v>3.7037037037037034E-3</v>
      </c>
      <c r="L7" s="308">
        <v>50</v>
      </c>
      <c r="M7" s="239">
        <v>4</v>
      </c>
      <c r="N7" s="241">
        <v>9.2592592592592585E-4</v>
      </c>
      <c r="O7" s="30">
        <f t="shared" ref="O7" si="4">L7*M7</f>
        <v>200</v>
      </c>
      <c r="P7" s="295">
        <f t="shared" si="1"/>
        <v>3.7037037037037034E-3</v>
      </c>
      <c r="Q7" s="1"/>
    </row>
    <row r="8" spans="1:21" s="32" customFormat="1" ht="28.5" customHeight="1" x14ac:dyDescent="0.2">
      <c r="A8" s="21"/>
      <c r="B8" s="254"/>
      <c r="C8" s="300"/>
      <c r="D8" s="304"/>
      <c r="E8" s="40"/>
      <c r="F8" s="56" t="s">
        <v>39</v>
      </c>
      <c r="G8" s="309"/>
      <c r="H8" s="240"/>
      <c r="I8" s="242"/>
      <c r="J8" s="30"/>
      <c r="K8" s="296"/>
      <c r="L8" s="309"/>
      <c r="M8" s="240"/>
      <c r="N8" s="242"/>
      <c r="O8" s="30"/>
      <c r="P8" s="296"/>
      <c r="Q8" s="1"/>
    </row>
    <row r="9" spans="1:21" ht="28.5" customHeight="1" x14ac:dyDescent="0.2">
      <c r="A9" s="21">
        <v>2</v>
      </c>
      <c r="B9" s="253" t="s">
        <v>5</v>
      </c>
      <c r="C9" s="299" t="s">
        <v>13</v>
      </c>
      <c r="D9" s="303" t="s">
        <v>25</v>
      </c>
      <c r="E9" s="40"/>
      <c r="F9" s="44" t="s">
        <v>22</v>
      </c>
      <c r="G9" s="308">
        <v>100</v>
      </c>
      <c r="H9" s="239">
        <v>5</v>
      </c>
      <c r="I9" s="241">
        <v>1.1574074074074073E-3</v>
      </c>
      <c r="J9" s="30">
        <f t="shared" si="0"/>
        <v>500</v>
      </c>
      <c r="K9" s="310">
        <f t="shared" si="0"/>
        <v>5.7870370370370367E-3</v>
      </c>
      <c r="L9" s="308">
        <v>50</v>
      </c>
      <c r="M9" s="239">
        <v>8</v>
      </c>
      <c r="N9" s="241">
        <v>7.5231481481481471E-4</v>
      </c>
      <c r="O9" s="30">
        <f t="shared" si="1"/>
        <v>400</v>
      </c>
      <c r="P9" s="310">
        <f t="shared" si="1"/>
        <v>6.0185185185185177E-3</v>
      </c>
    </row>
    <row r="10" spans="1:21" s="32" customFormat="1" ht="28.5" customHeight="1" x14ac:dyDescent="0.2">
      <c r="A10" s="21"/>
      <c r="B10" s="254"/>
      <c r="C10" s="300"/>
      <c r="D10" s="304"/>
      <c r="E10" s="40"/>
      <c r="F10" s="45" t="s">
        <v>37</v>
      </c>
      <c r="G10" s="309"/>
      <c r="H10" s="240"/>
      <c r="I10" s="242"/>
      <c r="J10" s="30"/>
      <c r="K10" s="296"/>
      <c r="L10" s="309"/>
      <c r="M10" s="240"/>
      <c r="N10" s="242"/>
      <c r="O10" s="30"/>
      <c r="P10" s="296"/>
      <c r="Q10" s="1"/>
    </row>
    <row r="11" spans="1:21" s="28" customFormat="1" ht="28.5" customHeight="1" x14ac:dyDescent="0.2">
      <c r="A11" s="21">
        <v>3</v>
      </c>
      <c r="B11" s="253" t="s">
        <v>7</v>
      </c>
      <c r="C11" s="299" t="s">
        <v>13</v>
      </c>
      <c r="D11" s="303" t="s">
        <v>25</v>
      </c>
      <c r="E11" s="40"/>
      <c r="F11" s="44" t="s">
        <v>22</v>
      </c>
      <c r="G11" s="308">
        <v>150</v>
      </c>
      <c r="H11" s="239">
        <v>2</v>
      </c>
      <c r="I11" s="241">
        <v>2.3148148148148151E-3</v>
      </c>
      <c r="J11" s="30">
        <f t="shared" ref="J11" si="5">G11*H11</f>
        <v>300</v>
      </c>
      <c r="K11" s="310">
        <f t="shared" ref="K11" si="6">H11*I11</f>
        <v>4.6296296296296302E-3</v>
      </c>
      <c r="L11" s="308">
        <v>100</v>
      </c>
      <c r="M11" s="239">
        <v>3</v>
      </c>
      <c r="N11" s="241">
        <v>1.6203703703703703E-3</v>
      </c>
      <c r="O11" s="30">
        <f t="shared" ref="O11" si="7">L11*M11</f>
        <v>300</v>
      </c>
      <c r="P11" s="310">
        <f t="shared" ref="P11" si="8">M11*N11</f>
        <v>4.8611111111111112E-3</v>
      </c>
      <c r="Q11" s="1"/>
    </row>
    <row r="12" spans="1:21" s="32" customFormat="1" ht="28.5" customHeight="1" x14ac:dyDescent="0.2">
      <c r="A12" s="21"/>
      <c r="B12" s="254"/>
      <c r="C12" s="300"/>
      <c r="D12" s="304"/>
      <c r="E12" s="40"/>
      <c r="F12" s="45" t="s">
        <v>40</v>
      </c>
      <c r="G12" s="309"/>
      <c r="H12" s="240"/>
      <c r="I12" s="242"/>
      <c r="J12" s="30"/>
      <c r="K12" s="296"/>
      <c r="L12" s="309"/>
      <c r="M12" s="240"/>
      <c r="N12" s="242"/>
      <c r="O12" s="30"/>
      <c r="P12" s="296"/>
      <c r="Q12" s="1"/>
    </row>
    <row r="13" spans="1:21" ht="28.5" customHeight="1" x14ac:dyDescent="0.2">
      <c r="A13" s="21">
        <v>4</v>
      </c>
      <c r="B13" s="253" t="s">
        <v>43</v>
      </c>
      <c r="C13" s="299" t="s">
        <v>13</v>
      </c>
      <c r="D13" s="303" t="s">
        <v>44</v>
      </c>
      <c r="E13" s="40"/>
      <c r="F13" s="44" t="s">
        <v>22</v>
      </c>
      <c r="G13" s="308">
        <v>50</v>
      </c>
      <c r="H13" s="239">
        <v>4</v>
      </c>
      <c r="I13" s="241">
        <v>1.0416666666666667E-3</v>
      </c>
      <c r="J13" s="30">
        <f t="shared" ref="J13" si="9">G13*H13</f>
        <v>200</v>
      </c>
      <c r="K13" s="310">
        <f t="shared" ref="K13" si="10">H13*I13</f>
        <v>4.1666666666666666E-3</v>
      </c>
      <c r="L13" s="308">
        <v>50</v>
      </c>
      <c r="M13" s="239">
        <v>4</v>
      </c>
      <c r="N13" s="241">
        <v>1.0416666666666667E-3</v>
      </c>
      <c r="O13" s="30">
        <f t="shared" ref="O13" si="11">L13*M13</f>
        <v>200</v>
      </c>
      <c r="P13" s="310">
        <f t="shared" ref="P13" si="12">M13*N13</f>
        <v>4.1666666666666666E-3</v>
      </c>
      <c r="T13" s="164" t="s">
        <v>8</v>
      </c>
      <c r="U13" s="164"/>
    </row>
    <row r="14" spans="1:21" s="32" customFormat="1" ht="28.5" customHeight="1" x14ac:dyDescent="0.2">
      <c r="A14" s="21"/>
      <c r="B14" s="254"/>
      <c r="C14" s="300"/>
      <c r="D14" s="304"/>
      <c r="E14" s="40"/>
      <c r="F14" s="45" t="s">
        <v>45</v>
      </c>
      <c r="G14" s="309"/>
      <c r="H14" s="240"/>
      <c r="I14" s="242"/>
      <c r="J14" s="30"/>
      <c r="K14" s="296"/>
      <c r="L14" s="309"/>
      <c r="M14" s="240"/>
      <c r="N14" s="242"/>
      <c r="O14" s="30"/>
      <c r="P14" s="296"/>
      <c r="Q14" s="1"/>
    </row>
    <row r="15" spans="1:21" ht="28.5" customHeight="1" x14ac:dyDescent="0.2">
      <c r="A15" s="21">
        <v>5</v>
      </c>
      <c r="B15" s="227" t="s">
        <v>5</v>
      </c>
      <c r="C15" s="301" t="s">
        <v>9</v>
      </c>
      <c r="D15" s="303" t="s">
        <v>14</v>
      </c>
      <c r="E15" s="36"/>
      <c r="F15" s="46" t="s">
        <v>23</v>
      </c>
      <c r="G15" s="291">
        <v>50</v>
      </c>
      <c r="H15" s="244">
        <v>8</v>
      </c>
      <c r="I15" s="235">
        <v>1.0416666666666667E-3</v>
      </c>
      <c r="J15" s="29">
        <f t="shared" si="0"/>
        <v>400</v>
      </c>
      <c r="K15" s="293">
        <f t="shared" si="0"/>
        <v>8.3333333333333332E-3</v>
      </c>
      <c r="L15" s="291">
        <v>50</v>
      </c>
      <c r="M15" s="244">
        <v>8</v>
      </c>
      <c r="N15" s="235">
        <v>1.0416666666666667E-3</v>
      </c>
      <c r="O15" s="29">
        <f t="shared" si="1"/>
        <v>400</v>
      </c>
      <c r="P15" s="293">
        <f t="shared" si="1"/>
        <v>8.3333333333333332E-3</v>
      </c>
      <c r="T15" s="12">
        <f>SUM(K5:K13)</f>
        <v>2.3495370370370368E-2</v>
      </c>
    </row>
    <row r="16" spans="1:21" s="32" customFormat="1" ht="46.5" customHeight="1" x14ac:dyDescent="0.2">
      <c r="A16" s="21"/>
      <c r="B16" s="228"/>
      <c r="C16" s="302"/>
      <c r="D16" s="304"/>
      <c r="E16" s="39"/>
      <c r="F16" s="43" t="s">
        <v>26</v>
      </c>
      <c r="G16" s="292"/>
      <c r="H16" s="245"/>
      <c r="I16" s="236"/>
      <c r="J16" s="29"/>
      <c r="K16" s="294"/>
      <c r="L16" s="292"/>
      <c r="M16" s="245"/>
      <c r="N16" s="236"/>
      <c r="O16" s="29"/>
      <c r="P16" s="294"/>
      <c r="Q16" s="1"/>
      <c r="T16" s="12"/>
    </row>
    <row r="17" spans="1:17" ht="28.5" customHeight="1" x14ac:dyDescent="0.2">
      <c r="A17" s="32">
        <v>6</v>
      </c>
      <c r="B17" s="305" t="s">
        <v>6</v>
      </c>
      <c r="C17" s="306"/>
      <c r="D17" s="307" t="s">
        <v>24</v>
      </c>
      <c r="E17" s="41"/>
      <c r="F17" s="44" t="s">
        <v>20</v>
      </c>
      <c r="G17" s="233">
        <v>50</v>
      </c>
      <c r="H17" s="244">
        <v>6</v>
      </c>
      <c r="I17" s="235">
        <v>9.2592592592592585E-4</v>
      </c>
      <c r="J17" s="42">
        <f t="shared" si="0"/>
        <v>300</v>
      </c>
      <c r="K17" s="293">
        <f t="shared" si="0"/>
        <v>5.5555555555555549E-3</v>
      </c>
      <c r="L17" s="233">
        <v>50</v>
      </c>
      <c r="M17" s="244">
        <v>6</v>
      </c>
      <c r="N17" s="235">
        <v>9.2592592592592585E-4</v>
      </c>
      <c r="O17" s="42">
        <f t="shared" si="1"/>
        <v>300</v>
      </c>
      <c r="P17" s="293">
        <f t="shared" si="1"/>
        <v>5.5555555555555549E-3</v>
      </c>
    </row>
    <row r="18" spans="1:17" s="32" customFormat="1" ht="28.5" customHeight="1" x14ac:dyDescent="0.2">
      <c r="B18" s="305"/>
      <c r="C18" s="306"/>
      <c r="D18" s="307"/>
      <c r="E18" s="41"/>
      <c r="F18" s="45" t="s">
        <v>42</v>
      </c>
      <c r="G18" s="234"/>
      <c r="H18" s="245"/>
      <c r="I18" s="236"/>
      <c r="J18" s="42"/>
      <c r="K18" s="294"/>
      <c r="L18" s="234"/>
      <c r="M18" s="245"/>
      <c r="N18" s="236"/>
      <c r="O18" s="42"/>
      <c r="P18" s="294"/>
      <c r="Q18" s="1"/>
    </row>
    <row r="19" spans="1:17" ht="28.5" customHeight="1" x14ac:dyDescent="0.2">
      <c r="G19" s="250">
        <f>SUM(J5:J17)</f>
        <v>2200</v>
      </c>
      <c r="H19" s="250"/>
      <c r="I19" s="22"/>
      <c r="J19" s="23"/>
      <c r="K19" s="12">
        <f>SUM(K5:K17)</f>
        <v>3.7384259259259256E-2</v>
      </c>
      <c r="L19" s="250">
        <f>SUM(O5:O17)</f>
        <v>2100</v>
      </c>
      <c r="M19" s="250"/>
      <c r="P19" s="12">
        <f>SUM(P5:P17)</f>
        <v>3.784722222222222E-2</v>
      </c>
    </row>
    <row r="20" spans="1:17" ht="51.75" customHeight="1" x14ac:dyDescent="0.2"/>
  </sheetData>
  <mergeCells count="86">
    <mergeCell ref="K9:K10"/>
    <mergeCell ref="I9:I10"/>
    <mergeCell ref="P13:P14"/>
    <mergeCell ref="N13:N14"/>
    <mergeCell ref="M13:M14"/>
    <mergeCell ref="L13:L14"/>
    <mergeCell ref="P9:P10"/>
    <mergeCell ref="N9:N10"/>
    <mergeCell ref="M9:M10"/>
    <mergeCell ref="L9:L10"/>
    <mergeCell ref="I11:I12"/>
    <mergeCell ref="P11:P12"/>
    <mergeCell ref="N11:N12"/>
    <mergeCell ref="M11:M12"/>
    <mergeCell ref="L11:L12"/>
    <mergeCell ref="K11:K12"/>
    <mergeCell ref="P17:P18"/>
    <mergeCell ref="N17:N18"/>
    <mergeCell ref="M17:M18"/>
    <mergeCell ref="L17:L18"/>
    <mergeCell ref="L15:L16"/>
    <mergeCell ref="M15:M16"/>
    <mergeCell ref="N15:N16"/>
    <mergeCell ref="P15:P16"/>
    <mergeCell ref="K17:K18"/>
    <mergeCell ref="K15:K16"/>
    <mergeCell ref="K13:K14"/>
    <mergeCell ref="I17:I18"/>
    <mergeCell ref="I15:I16"/>
    <mergeCell ref="I13:I14"/>
    <mergeCell ref="G7:G8"/>
    <mergeCell ref="H17:H18"/>
    <mergeCell ref="H15:H16"/>
    <mergeCell ref="H13:H14"/>
    <mergeCell ref="G17:G18"/>
    <mergeCell ref="G15:G16"/>
    <mergeCell ref="G13:G14"/>
    <mergeCell ref="H11:H12"/>
    <mergeCell ref="G11:G12"/>
    <mergeCell ref="H9:H10"/>
    <mergeCell ref="G9:G10"/>
    <mergeCell ref="M7:M8"/>
    <mergeCell ref="L7:L8"/>
    <mergeCell ref="K7:K8"/>
    <mergeCell ref="I7:I8"/>
    <mergeCell ref="H7:H8"/>
    <mergeCell ref="D17:D18"/>
    <mergeCell ref="D15:D16"/>
    <mergeCell ref="D13:D14"/>
    <mergeCell ref="D11:D12"/>
    <mergeCell ref="D9:D10"/>
    <mergeCell ref="C17:C18"/>
    <mergeCell ref="C15:C16"/>
    <mergeCell ref="C13:C14"/>
    <mergeCell ref="C11:C12"/>
    <mergeCell ref="C9:C10"/>
    <mergeCell ref="B9:B10"/>
    <mergeCell ref="B11:B12"/>
    <mergeCell ref="B17:B18"/>
    <mergeCell ref="B15:B16"/>
    <mergeCell ref="B13:B14"/>
    <mergeCell ref="B3:B4"/>
    <mergeCell ref="C3:C4"/>
    <mergeCell ref="D3:D4"/>
    <mergeCell ref="B5:B6"/>
    <mergeCell ref="B7:B8"/>
    <mergeCell ref="C7:C8"/>
    <mergeCell ref="C5:C6"/>
    <mergeCell ref="D7:D8"/>
    <mergeCell ref="D5:D6"/>
    <mergeCell ref="T13:U13"/>
    <mergeCell ref="E1:M1"/>
    <mergeCell ref="G4:K4"/>
    <mergeCell ref="L4:P4"/>
    <mergeCell ref="G19:H19"/>
    <mergeCell ref="L19:M19"/>
    <mergeCell ref="N5:N6"/>
    <mergeCell ref="M5:M6"/>
    <mergeCell ref="L5:L6"/>
    <mergeCell ref="K5:K6"/>
    <mergeCell ref="I5:I6"/>
    <mergeCell ref="H5:H6"/>
    <mergeCell ref="G5:G6"/>
    <mergeCell ref="P5:P6"/>
    <mergeCell ref="P7:P8"/>
    <mergeCell ref="N7:N8"/>
  </mergeCells>
  <phoneticPr fontId="2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</vt:lpstr>
      <vt:lpstr>A</vt:lpstr>
      <vt:lpstr>B(S)</vt:lpstr>
      <vt:lpstr>B(M)</vt:lpstr>
      <vt:lpstr>B</vt:lpstr>
      <vt:lpstr>28.5.12B</vt:lpstr>
      <vt:lpstr>'28.5.12B'!Print_Area</vt:lpstr>
      <vt:lpstr>A!Print_Area</vt:lpstr>
      <vt:lpstr>B!Print_Area</vt:lpstr>
      <vt:lpstr>'B(M)'!Print_Area</vt:lpstr>
      <vt:lpstr>'B(S)'!Print_Area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naoto</cp:lastModifiedBy>
  <cp:lastPrinted>2017-08-01T04:02:19Z</cp:lastPrinted>
  <dcterms:created xsi:type="dcterms:W3CDTF">2003-01-31T06:36:25Z</dcterms:created>
  <dcterms:modified xsi:type="dcterms:W3CDTF">2017-08-01T14:27:49Z</dcterms:modified>
</cp:coreProperties>
</file>